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E:\NBS\Debt\New folder\q2 2020\"/>
    </mc:Choice>
  </mc:AlternateContent>
  <xr:revisionPtr revIDLastSave="0" documentId="8_{6FBA1572-5883-9B4F-B502-7042F307A249}" xr6:coauthVersionLast="45" xr6:coauthVersionMax="45" xr10:uidLastSave="{00000000-0000-0000-0000-000000000000}"/>
  <bookViews>
    <workbookView xWindow="-120" yWindow="-120" windowWidth="20730" windowHeight="11160" activeTab="3" xr2:uid="{00000000-000D-0000-FFFF-FFFF00000000}"/>
  </bookViews>
  <sheets>
    <sheet name="Total_Public_Debt_Q2_2020" sheetId="7" r:id="rId1"/>
    <sheet name="FGN_Domestic_Debt_Stock_Q2_2020" sheetId="1" r:id="rId2"/>
    <sheet name="States_Domestic_Debt_Q2_2020 " sheetId="5" r:id="rId3"/>
    <sheet name="FGNDomestic_Debt_ServiceQ2_2020" sheetId="2" r:id="rId4"/>
    <sheet name="External_Debt Stock Q2, 2020" sheetId="10" r:id="rId5"/>
    <sheet name="External_Debt_Services_Q2_2020" sheetId="4" r:id="rId6"/>
    <sheet name="SUM DEBT STOCK JUNE 2020 FINAL" sheetId="11"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__ngl0110">#REF!</definedName>
    <definedName name="___ngl0111">#REF!</definedName>
    <definedName name="___ngl0120">#REF!</definedName>
    <definedName name="___ngl0121">#REF!</definedName>
    <definedName name="___ngl0130">#REF!</definedName>
    <definedName name="___ngl0131">#REF!</definedName>
    <definedName name="___ngl0132">#REF!</definedName>
    <definedName name="___ngl0133">#REF!</definedName>
    <definedName name="___ngl0134">#REF!</definedName>
    <definedName name="___ngl0135">#REF!</definedName>
    <definedName name="___ngl0140">#REF!</definedName>
    <definedName name="___ngl0150">#REF!</definedName>
    <definedName name="___ngl0151">#REF!</definedName>
    <definedName name="___ngl0152">#REF!</definedName>
    <definedName name="___ngl0162">#REF!</definedName>
    <definedName name="___nlg0151">#REF!</definedName>
    <definedName name="___PG1">#REF!</definedName>
    <definedName name="___PG10">#REF!</definedName>
    <definedName name="___PG11">#REF!</definedName>
    <definedName name="___PG12">#REF!</definedName>
    <definedName name="___PG13">#REF!</definedName>
    <definedName name="___PG14">#REF!</definedName>
    <definedName name="___PG2">#REF!</definedName>
    <definedName name="___PG3">#REF!</definedName>
    <definedName name="___PG4">#REF!</definedName>
    <definedName name="___PG5">#REF!</definedName>
    <definedName name="___PG6">#REF!</definedName>
    <definedName name="___PG7">#REF!</definedName>
    <definedName name="___PG8">#REF!</definedName>
    <definedName name="___PG9">#REF!</definedName>
    <definedName name="___PSY1">#REF!</definedName>
    <definedName name="__ngl0110">#REF!</definedName>
    <definedName name="__ngl0111">#REF!</definedName>
    <definedName name="__ngl0120">#REF!</definedName>
    <definedName name="__ngl0121">#REF!</definedName>
    <definedName name="__ngl0130">#REF!</definedName>
    <definedName name="__ngl0131">#REF!</definedName>
    <definedName name="__ngl0132">#REF!</definedName>
    <definedName name="__ngl0133">#REF!</definedName>
    <definedName name="__ngl0134">#REF!</definedName>
    <definedName name="__ngl0135">#REF!</definedName>
    <definedName name="__ngl0140">#REF!</definedName>
    <definedName name="__ngl0150">#REF!</definedName>
    <definedName name="__ngl0151">#REF!</definedName>
    <definedName name="__ngl0152">#REF!</definedName>
    <definedName name="__ngl0162">#REF!</definedName>
    <definedName name="__nlg0151">#REF!</definedName>
    <definedName name="__PG1">#REF!</definedName>
    <definedName name="__PG10">#REF!</definedName>
    <definedName name="__PG11">#REF!</definedName>
    <definedName name="__PG12">#REF!</definedName>
    <definedName name="__PG13">#REF!</definedName>
    <definedName name="__PG14">#REF!</definedName>
    <definedName name="__PG2">#REF!</definedName>
    <definedName name="__PG3">#REF!</definedName>
    <definedName name="__PG4">#REF!</definedName>
    <definedName name="__PG5">#REF!</definedName>
    <definedName name="__PG6">#REF!</definedName>
    <definedName name="__PG7">#REF!</definedName>
    <definedName name="__PG8">#REF!</definedName>
    <definedName name="__PG9">#REF!</definedName>
    <definedName name="__PSY1">#REF!</definedName>
    <definedName name="_0110_Non_Productive__Rentals">#REF!</definedName>
    <definedName name="_ngl0110">#REF!</definedName>
    <definedName name="_ngl0111">#REF!</definedName>
    <definedName name="_ngl0120">#REF!</definedName>
    <definedName name="_ngl0121">#REF!</definedName>
    <definedName name="_ngl0130">#REF!</definedName>
    <definedName name="_ngl0131">#REF!</definedName>
    <definedName name="_ngl0132">#REF!</definedName>
    <definedName name="_ngl0133">#REF!</definedName>
    <definedName name="_ngl0134">#REF!</definedName>
    <definedName name="_ngl0135">#REF!</definedName>
    <definedName name="_ngl0140">#REF!</definedName>
    <definedName name="_ngl0150">#REF!</definedName>
    <definedName name="_ngl0151">#REF!</definedName>
    <definedName name="_ngl0152">#REF!</definedName>
    <definedName name="_ngl0162">#REF!</definedName>
    <definedName name="_nlg0151">#REF!</definedName>
    <definedName name="_PG1">#REF!</definedName>
    <definedName name="_PG10">#REF!</definedName>
    <definedName name="_PG11">#REF!</definedName>
    <definedName name="_PG12">#REF!</definedName>
    <definedName name="_PG13">#REF!</definedName>
    <definedName name="_PG14">#REF!</definedName>
    <definedName name="_PG2">#REF!</definedName>
    <definedName name="_PG3">#REF!</definedName>
    <definedName name="_PG4">#REF!</definedName>
    <definedName name="_PG5">#REF!</definedName>
    <definedName name="_PG6">#REF!</definedName>
    <definedName name="_PG7">#REF!</definedName>
    <definedName name="_PG8">#REF!</definedName>
    <definedName name="_PG9">#REF!</definedName>
    <definedName name="_PSY1">#REF!</definedName>
    <definedName name="Actual_Technical_Cost__TC">'[1]ScenarioA-2.092'!$D$78:$L$78</definedName>
    <definedName name="Actual_Unit_Opex__T1">'[1]ScenarioA-2.092'!$D$75:$L$75</definedName>
    <definedName name="AgbamiTrack">#REF!</definedName>
    <definedName name="AGG_Nodes">#REF!</definedName>
    <definedName name="AGSalesInput">[2]Indicators!$AC$2:$AC$65536</definedName>
    <definedName name="AGSalesInpVol">[2]Indicators!$AD$2:$AD$65536</definedName>
    <definedName name="aku">#REF!</definedName>
    <definedName name="ALL">#REF!,#REF!,#REF!,#REF!,#REF!,#REF!,#REF!,#REF!,#REF!,#REF!,#REF!,#REF!,#REF!,#REF!</definedName>
    <definedName name="Asset">[2]Indicators!$G$2:$G$65536</definedName>
    <definedName name="base2">'[3]Mapping Fields to AGG node'!$A$3:$A$171</definedName>
    <definedName name="BASELINE">#REF!</definedName>
    <definedName name="bb">#REF!</definedName>
    <definedName name="bef" localSheetId="2">[4]INTRATE!$B$4</definedName>
    <definedName name="bef">[5]INTRATE!$B$4</definedName>
    <definedName name="ben">#REF!</definedName>
    <definedName name="bhgh">[5]INTRATE!#REF!</definedName>
    <definedName name="BoE_Production">[6]Indicators!#REF!</definedName>
    <definedName name="Business_Plan_ID">[2]Indicators!$K$2:$K$65536</definedName>
    <definedName name="cairo">#REF!</definedName>
    <definedName name="cal">#REF!</definedName>
    <definedName name="CapAllowTranche1">[7]Input_Output!$D$56</definedName>
    <definedName name="CapAllowTranche2">[7]Input_Output!$D$57</definedName>
    <definedName name="CapAllowTranche3">[7]Input_Output!$D$58</definedName>
    <definedName name="Capex">#REF!</definedName>
    <definedName name="Case_Type">[2]Indicators!$L$2:$L$65536</definedName>
    <definedName name="cc_0110">#REF!</definedName>
    <definedName name="cc_0111">#REF!</definedName>
    <definedName name="cc_0120">#REF!</definedName>
    <definedName name="cc_0121">#REF!</definedName>
    <definedName name="cc_0130">#REF!</definedName>
    <definedName name="cc_0131">#REF!</definedName>
    <definedName name="cc_0132">#REF!</definedName>
    <definedName name="cc_0133">#REF!</definedName>
    <definedName name="cc_0133.10">#REF!</definedName>
    <definedName name="cc_0134">#REF!</definedName>
    <definedName name="cc_0135">#REF!</definedName>
    <definedName name="cc_0140">#REF!</definedName>
    <definedName name="cc_0150">#REF!</definedName>
    <definedName name="cc_0151">#REF!</definedName>
    <definedName name="cc_0152">#REF!</definedName>
    <definedName name="cc_0162">#REF!</definedName>
    <definedName name="ccnaira">#REF!</definedName>
    <definedName name="chf" localSheetId="2">[4]INTRATE!$B$5</definedName>
    <definedName name="chf">[5]INTRATE!$B$5</definedName>
    <definedName name="city">#REF!</definedName>
    <definedName name="ContractorProfitShare">[8]Input_Output!$D$26</definedName>
    <definedName name="ContractScenario">[8]Input_Output!$D$8</definedName>
    <definedName name="CostCeiling">#REF!</definedName>
    <definedName name="CostRecoveryCeiling">[8]Input_Output!$D$27</definedName>
    <definedName name="County">[2]Indicators!$M$2:$M$65536</definedName>
    <definedName name="COVERS">'[9]C&amp;C CAPEX'!#REF!</definedName>
    <definedName name="Cross_River" localSheetId="2">'[10]DOMESTIC DEBT TABLE 2011'!#REF!</definedName>
    <definedName name="Cross_River">'[10]DOMESTIC DEBT TABLE 2011'!#REF!</definedName>
    <definedName name="CrossRivers" localSheetId="2">'[10]DOMESTIC DEBT TABLE 2011'!#REF!</definedName>
    <definedName name="CrossRivers">'[10]DOMESTIC DEBT TABLE 2011'!#REF!</definedName>
    <definedName name="CrudePrice">#REF!</definedName>
    <definedName name="dem" localSheetId="2">[4]INTRATE!$B$6</definedName>
    <definedName name="dem">[5]INTRATE!$B$6</definedName>
    <definedName name="Development_Theme">[2]Indicators!$N$2:$N$65536</definedName>
    <definedName name="dr">[11]INTRATE!#REF!</definedName>
    <definedName name="EduTaxRate">#REF!</definedName>
    <definedName name="ee" localSheetId="2">[4]INTRATE!#REF!</definedName>
    <definedName name="ee" localSheetId="6">[5]INTRATE!#REF!</definedName>
    <definedName name="ee">[4]INTRATE!#REF!</definedName>
    <definedName name="ELF">#REF!</definedName>
    <definedName name="ero">#REF!</definedName>
    <definedName name="erou">#REF!</definedName>
    <definedName name="exchange">#REF!</definedName>
    <definedName name="exchange1">#REF!</definedName>
    <definedName name="Factor">#REF!</definedName>
    <definedName name="FGNStates_Debt_Stock">[5]INTRATE!#REF!</definedName>
    <definedName name="FIDDate">[2]Indicators!$J$2:$J$65536</definedName>
    <definedName name="Field">[2]Indicators!$H$2:$H$65536</definedName>
    <definedName name="fields">'[12]Mapping Fields to AGG node'!$B$3:$B$171</definedName>
    <definedName name="Flowstations">#REF!</definedName>
    <definedName name="Forecasts_Sheets_Osa">'[12]Mapping Fields to AGG node'!$B$3:$B$171</definedName>
    <definedName name="fso">#REF!</definedName>
    <definedName name="fsonaira">#REF!</definedName>
    <definedName name="Gas_Wells">[13]Profiles!#REF!</definedName>
    <definedName name="GasToOilEq">#REF!</definedName>
    <definedName name="gbp" localSheetId="2">[4]INTRATE!$B$16</definedName>
    <definedName name="gbp">[5]INTRATE!$B$16</definedName>
    <definedName name="gep">#REF!</definedName>
    <definedName name="GrossProdRate">'[14]Oil Base Input'!$F$13:$BD$13</definedName>
    <definedName name="ify">#REF!</definedName>
    <definedName name="itk" localSheetId="2">[4]INTRATE!$B$9</definedName>
    <definedName name="itk">[5]INTRATE!$B$9</definedName>
    <definedName name="ITL" localSheetId="4">[5]INTRATE!#REF!</definedName>
    <definedName name="ITL" localSheetId="5">[5]INTRATE!#REF!</definedName>
    <definedName name="ITL" localSheetId="2">[4]INTRATE!#REF!</definedName>
    <definedName name="ITL" localSheetId="6">[5]INTRATE!#REF!</definedName>
    <definedName name="ITL">[5]INTRATE!#REF!</definedName>
    <definedName name="JVMC_Chapter_code_Nnpc">#REF!</definedName>
    <definedName name="klklklkl">#REF!</definedName>
    <definedName name="m" localSheetId="4">'External_Debt Stock Q2, 2020'!#REF!</definedName>
    <definedName name="m" localSheetId="5">External_Debt_Services_Q2_2020!#REF!</definedName>
    <definedName name="m">[15]Summary3!$K$8</definedName>
    <definedName name="MAN">#REF!</definedName>
    <definedName name="men">#REF!</definedName>
    <definedName name="MI_DATES" localSheetId="2">'[16]MI Dates'!$B$3:$B$54</definedName>
    <definedName name="MI_DATES">'[17]MI Dates'!$B$3:$B$54</definedName>
    <definedName name="mic">#REF!</definedName>
    <definedName name="MOBIL">#REF!</definedName>
    <definedName name="naira">#REF!</definedName>
    <definedName name="NDDCrate">#REF!</definedName>
    <definedName name="new">#REF!</definedName>
    <definedName name="ngo">#REF!</definedName>
    <definedName name="nkem">'[18]EPNL-JV Details'!$I$297:$I$330</definedName>
    <definedName name="NNNN">#REF!</definedName>
    <definedName name="NNPC">#REF!</definedName>
    <definedName name="NNPC_crude_Export_from_JV">'[1]ScenarioA-2.092'!$D$71:$L$71</definedName>
    <definedName name="NNPC_equity">'[1]ScenarioA-2.092'!$D$69:$L$69</definedName>
    <definedName name="No._of_days">'[1]ScenarioA-2.092'!$D$58:$L$58</definedName>
    <definedName name="Non_Productive__Rentals">#REF!</definedName>
    <definedName name="OFFER_DAYS" localSheetId="2">'[16]MI Dates'!$B$2</definedName>
    <definedName name="OFFER_DAYS">'[17]MI Dates'!$B$2</definedName>
    <definedName name="ogo">#REF!</definedName>
    <definedName name="Oil_Wells">[13]Profiles!#REF!</definedName>
    <definedName name="Operating">'[19]C&amp;C CAPEX'!#REF!</definedName>
    <definedName name="Opex">#REF!</definedName>
    <definedName name="planning">'[20]NGL OPEX'!$K$4</definedName>
    <definedName name="PMasterProjectName">[2]Indicators!$I$2:$I$65536</definedName>
    <definedName name="PPTrate">#REF!</definedName>
    <definedName name="_xlnm.Print_Area" localSheetId="4">'External_Debt Stock Q2, 2020'!$A$1:$C$30</definedName>
    <definedName name="_xlnm.Print_Area" localSheetId="5">External_Debt_Services_Q2_2020!#REF!</definedName>
    <definedName name="_xlnm.Print_Area" localSheetId="1">FGN_Domestic_Debt_Stock_Q2_2020!$A$1:$C$10</definedName>
    <definedName name="_xlnm.Print_Area" localSheetId="2">'States_Domestic_Debt_Q2_2020 '!$A$1:$C$41</definedName>
    <definedName name="_xlnm.Print_Area" localSheetId="6">'SUM DEBT STOCK JUNE 2020 FINAL'!$A$1:$G$50</definedName>
    <definedName name="_xlnm.Print_Area">#REF!</definedName>
    <definedName name="PRINT_AREA_MI">#REF!</definedName>
    <definedName name="ProjectStart">[8]Input_Output!$D$14</definedName>
    <definedName name="ProjectStatus">[2]Indicators!$F$2:$F$65536</definedName>
    <definedName name="PSY">'[21]DATA-TABLE'!$F$35</definedName>
    <definedName name="psyg">#REF!</definedName>
    <definedName name="q">#REF!</definedName>
    <definedName name="qqq" localSheetId="2">[4]INTRATE!#REF!</definedName>
    <definedName name="qqq" localSheetId="6">[5]INTRATE!#REF!</definedName>
    <definedName name="qqq">[4]INTRATE!#REF!</definedName>
    <definedName name="ray_shhet">'[22]Mapping Fields to AGG node'!$B$3:$B$171</definedName>
    <definedName name="RoyaltyOption">[8]Input_Output!$D$24</definedName>
    <definedName name="RoyRate">#REF!</definedName>
    <definedName name="SAPBEXrevision">1</definedName>
    <definedName name="SAPBEXsysID">"FB4"</definedName>
    <definedName name="SAPBEXwbID">"DMH4ESCO57KJVZVHK4TPV6OBK"</definedName>
    <definedName name="stay">#REF!</definedName>
    <definedName name="Summary">#REF!</definedName>
    <definedName name="tank">#REF!</definedName>
    <definedName name="Taraba" localSheetId="2">'[10]DOMESTIC DEBT TABLE 2011'!#REF!</definedName>
    <definedName name="Taraba">'[10]DOMESTIC DEBT TABLE 2011'!#REF!</definedName>
    <definedName name="Tax_Rate__PPT">'[1]ScenarioA-2.092'!$D$79:$L$79</definedName>
    <definedName name="test">#REF!</definedName>
    <definedName name="TOTAL_CRUDE___CONDENSATE_LESS_134___133.10_CAPITAL">#REF!</definedName>
    <definedName name="TRP">'[1]ScenarioA-2.092'!$D$99:$L$99</definedName>
    <definedName name="try">'[18]EPNL-JV Details'!$H$297:$I$330</definedName>
    <definedName name="uju">#REF!</definedName>
    <definedName name="usd" localSheetId="2">[4]INTRATE!$B$15</definedName>
    <definedName name="usd">[5]INTRATE!$B$15</definedName>
    <definedName name="uzo">#REF!</definedName>
    <definedName name="X2005_Wells_Status_for_GWDP_update_Drilling_Only_List">#REF!</definedName>
    <definedName name="yobo">[23]Recon!$B$9:$H$429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8" i="11" l="1"/>
  <c r="E48" i="11"/>
  <c r="E47" i="11"/>
  <c r="E44" i="11"/>
  <c r="E45" i="11"/>
  <c r="C43" i="11"/>
  <c r="G43" i="11"/>
  <c r="C42" i="11"/>
  <c r="G42" i="11"/>
  <c r="C41" i="11"/>
  <c r="G41" i="11"/>
  <c r="C40" i="11"/>
  <c r="G40" i="11"/>
  <c r="C39" i="11"/>
  <c r="G39" i="11"/>
  <c r="C38" i="11"/>
  <c r="G38" i="11"/>
  <c r="G37" i="11"/>
  <c r="C36" i="11"/>
  <c r="G36" i="11"/>
  <c r="D35" i="11"/>
  <c r="G35" i="11"/>
  <c r="H34" i="11"/>
  <c r="G34" i="11"/>
  <c r="D33" i="11"/>
  <c r="G33" i="11"/>
  <c r="C32" i="11"/>
  <c r="G32" i="11"/>
  <c r="C31" i="11"/>
  <c r="G31" i="11"/>
  <c r="D30" i="11"/>
  <c r="G30" i="11"/>
  <c r="C29" i="11"/>
  <c r="G29" i="11"/>
  <c r="C28" i="11"/>
  <c r="G28" i="11"/>
  <c r="C27" i="11"/>
  <c r="G27" i="11"/>
  <c r="C26" i="11"/>
  <c r="G26" i="11"/>
  <c r="G25" i="11"/>
  <c r="G24" i="11"/>
  <c r="C23" i="11"/>
  <c r="G23" i="11"/>
  <c r="H22" i="11"/>
  <c r="D22" i="11"/>
  <c r="C21" i="11"/>
  <c r="G21" i="11"/>
  <c r="G20" i="11"/>
  <c r="C19" i="11"/>
  <c r="G19" i="11"/>
  <c r="C18" i="11"/>
  <c r="G18" i="11"/>
  <c r="C17" i="11"/>
  <c r="G17" i="11"/>
  <c r="C16" i="11"/>
  <c r="G16" i="11"/>
  <c r="G15" i="11"/>
  <c r="C14" i="11"/>
  <c r="G14" i="11"/>
  <c r="C13" i="11"/>
  <c r="G13" i="11"/>
  <c r="C12" i="11"/>
  <c r="G12" i="11"/>
  <c r="C11" i="11"/>
  <c r="G11" i="11"/>
  <c r="C10" i="11"/>
  <c r="G10" i="11"/>
  <c r="C9" i="11"/>
  <c r="G9" i="11"/>
  <c r="G8"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C7" i="11"/>
  <c r="D44" i="11"/>
  <c r="D45" i="11"/>
  <c r="C44" i="11"/>
  <c r="C45" i="11"/>
  <c r="G7" i="11"/>
  <c r="G44" i="11"/>
  <c r="G22" i="11"/>
  <c r="G49" i="11"/>
  <c r="G45" i="11"/>
  <c r="G50" i="11"/>
  <c r="B29" i="10"/>
  <c r="B25" i="10"/>
  <c r="B18" i="10"/>
  <c r="B30" i="10"/>
  <c r="C25" i="10"/>
  <c r="C29" i="10"/>
  <c r="C18" i="10"/>
  <c r="C30" i="10"/>
  <c r="K7" i="2"/>
  <c r="K9" i="2"/>
  <c r="E10" i="2"/>
  <c r="E17" i="2"/>
  <c r="E15" i="2"/>
  <c r="E5" i="5"/>
  <c r="E6" i="5"/>
  <c r="E4" i="5"/>
  <c r="F10" i="1"/>
  <c r="B10" i="1"/>
  <c r="I10" i="1"/>
  <c r="I4" i="1"/>
  <c r="I5" i="1"/>
  <c r="I6" i="1"/>
  <c r="I7" i="1"/>
  <c r="I8" i="1"/>
  <c r="I9" i="1"/>
  <c r="I3" i="1"/>
  <c r="M6" i="7"/>
  <c r="N6" i="7"/>
  <c r="M7" i="7"/>
  <c r="N7" i="7"/>
  <c r="K5" i="2"/>
  <c r="K12" i="2"/>
  <c r="K15" i="2"/>
  <c r="M15" i="2"/>
  <c r="K17" i="2"/>
  <c r="M17" i="2"/>
  <c r="I18" i="2"/>
  <c r="J18" i="2"/>
  <c r="H18" i="2"/>
  <c r="E7" i="2"/>
  <c r="E12" i="2"/>
  <c r="E5" i="2"/>
  <c r="C18" i="2"/>
  <c r="D18" i="2"/>
  <c r="B18" i="2"/>
  <c r="C41" i="5"/>
  <c r="C7" i="1"/>
  <c r="E18" i="2"/>
  <c r="K18" i="2"/>
  <c r="F6" i="5"/>
  <c r="F10" i="5"/>
  <c r="F14" i="5"/>
  <c r="F18" i="5"/>
  <c r="F22" i="5"/>
  <c r="F26" i="5"/>
  <c r="F30" i="5"/>
  <c r="F34" i="5"/>
  <c r="F38" i="5"/>
  <c r="F40" i="5"/>
  <c r="F5" i="5"/>
  <c r="F13" i="5"/>
  <c r="F21" i="5"/>
  <c r="F29" i="5"/>
  <c r="F37" i="5"/>
  <c r="F7" i="5"/>
  <c r="F11" i="5"/>
  <c r="F15" i="5"/>
  <c r="F19" i="5"/>
  <c r="F23" i="5"/>
  <c r="F27" i="5"/>
  <c r="F31" i="5"/>
  <c r="F35" i="5"/>
  <c r="F39" i="5"/>
  <c r="F8" i="5"/>
  <c r="F12" i="5"/>
  <c r="F16" i="5"/>
  <c r="F20" i="5"/>
  <c r="F24" i="5"/>
  <c r="F28" i="5"/>
  <c r="F32" i="5"/>
  <c r="F36" i="5"/>
  <c r="F9" i="5"/>
  <c r="F17" i="5"/>
  <c r="F25" i="5"/>
  <c r="F33" i="5"/>
  <c r="F4" i="5"/>
  <c r="C6" i="1"/>
  <c r="C4" i="1"/>
  <c r="C8" i="1"/>
  <c r="C5" i="1"/>
  <c r="C9" i="1"/>
  <c r="C3" i="1"/>
  <c r="D41" i="5"/>
  <c r="E13" i="5"/>
  <c r="E15" i="5"/>
  <c r="E16" i="5"/>
  <c r="E33" i="5"/>
  <c r="M7" i="2"/>
  <c r="M12" i="2"/>
  <c r="M18" i="2"/>
  <c r="M5" i="2"/>
  <c r="N5" i="7"/>
  <c r="N8" i="7"/>
  <c r="N9" i="7"/>
  <c r="N10" i="7"/>
  <c r="M8" i="7"/>
  <c r="M9" i="7"/>
  <c r="M10" i="7"/>
  <c r="M5" i="7"/>
  <c r="M11" i="7"/>
  <c r="N11" i="7"/>
  <c r="E7" i="5"/>
  <c r="E8" i="5"/>
  <c r="E9" i="5"/>
  <c r="E10" i="5"/>
  <c r="E11" i="5"/>
  <c r="E12" i="5"/>
  <c r="E14" i="5"/>
  <c r="E17" i="5"/>
  <c r="E18" i="5"/>
  <c r="E19" i="5"/>
  <c r="E20" i="5"/>
  <c r="E21" i="5"/>
  <c r="E22" i="5"/>
  <c r="E23" i="5"/>
  <c r="E24" i="5"/>
  <c r="E25" i="5"/>
  <c r="E26" i="5"/>
  <c r="E27" i="5"/>
  <c r="E28" i="5"/>
  <c r="E29" i="5"/>
  <c r="E30" i="5"/>
  <c r="E31" i="5"/>
  <c r="E32" i="5"/>
  <c r="E34" i="5"/>
  <c r="E35" i="5"/>
  <c r="E36" i="5"/>
  <c r="E37" i="5"/>
  <c r="E38" i="5"/>
  <c r="E39" i="5"/>
  <c r="E40" i="5"/>
  <c r="E41" i="5"/>
  <c r="F41" i="5"/>
</calcChain>
</file>

<file path=xl/sharedStrings.xml><?xml version="1.0" encoding="utf-8"?>
<sst xmlns="http://schemas.openxmlformats.org/spreadsheetml/2006/main" count="350" uniqueCount="239">
  <si>
    <t>Instruments</t>
  </si>
  <si>
    <t>Amounts in Naira</t>
  </si>
  <si>
    <t>FGN Bonds</t>
  </si>
  <si>
    <t>FGN Savings Bond</t>
  </si>
  <si>
    <t>FGN Sukuk</t>
  </si>
  <si>
    <t>Green Bond</t>
  </si>
  <si>
    <t>Nigerian Treasury Bills</t>
  </si>
  <si>
    <t>Nigerian Treasury Bonds</t>
  </si>
  <si>
    <t>Promissory Notes</t>
  </si>
  <si>
    <t>TOTAL</t>
  </si>
  <si>
    <t>TOTAL INTEREST</t>
  </si>
  <si>
    <t>-</t>
  </si>
  <si>
    <t>Interest</t>
  </si>
  <si>
    <t>FGNSB</t>
  </si>
  <si>
    <t>Principal</t>
  </si>
  <si>
    <t>Treasury Bonds</t>
  </si>
  <si>
    <t>Federal Govt. Bonds</t>
  </si>
  <si>
    <t>NTBs</t>
  </si>
  <si>
    <t>Total</t>
  </si>
  <si>
    <t>(Amount in Naira)</t>
  </si>
  <si>
    <t>GRAND TOTAL</t>
  </si>
  <si>
    <t>SUB-TOTAL</t>
  </si>
  <si>
    <t>DIASPORA BOND</t>
  </si>
  <si>
    <t>EUROBONDS</t>
  </si>
  <si>
    <t>COMMERCIAL</t>
  </si>
  <si>
    <t>BILATERAL</t>
  </si>
  <si>
    <t>IFAD</t>
  </si>
  <si>
    <t>IDB</t>
  </si>
  <si>
    <t>EDF</t>
  </si>
  <si>
    <t>BADEA</t>
  </si>
  <si>
    <t>African Development Bank Group</t>
  </si>
  <si>
    <t>IBRD</t>
  </si>
  <si>
    <t>IDA</t>
  </si>
  <si>
    <t>World Bank Group</t>
  </si>
  <si>
    <t>MULTILATERAL</t>
  </si>
  <si>
    <t>Outstanding Debt</t>
  </si>
  <si>
    <t>Category</t>
  </si>
  <si>
    <t xml:space="preserve">Important Notes </t>
  </si>
  <si>
    <t>FCT</t>
  </si>
  <si>
    <t>ZAMFARA</t>
  </si>
  <si>
    <t>YOBE</t>
  </si>
  <si>
    <t>TARABA</t>
  </si>
  <si>
    <t>SOKOTO</t>
  </si>
  <si>
    <t>RIVERS</t>
  </si>
  <si>
    <t>PLATEAU</t>
  </si>
  <si>
    <t>OYO</t>
  </si>
  <si>
    <t>OSUN</t>
  </si>
  <si>
    <t>ONDO</t>
  </si>
  <si>
    <t>OGUN</t>
  </si>
  <si>
    <t>NIGER</t>
  </si>
  <si>
    <t>NASARAWA</t>
  </si>
  <si>
    <t>LAGOS</t>
  </si>
  <si>
    <t>KWARA</t>
  </si>
  <si>
    <t>KOGI</t>
  </si>
  <si>
    <t>KEBBI</t>
  </si>
  <si>
    <t xml:space="preserve">KATSINA </t>
  </si>
  <si>
    <t>KANO</t>
  </si>
  <si>
    <t>KADUNA</t>
  </si>
  <si>
    <t>JIGAWA</t>
  </si>
  <si>
    <t>IMO</t>
  </si>
  <si>
    <t>GOMBE</t>
  </si>
  <si>
    <t>ENUGU</t>
  </si>
  <si>
    <t>EKITI</t>
  </si>
  <si>
    <t>EDO</t>
  </si>
  <si>
    <t>EBONYI</t>
  </si>
  <si>
    <t>DELTA</t>
  </si>
  <si>
    <t>CROSS-RIVER</t>
  </si>
  <si>
    <t>BORNO</t>
  </si>
  <si>
    <t>BENUE</t>
  </si>
  <si>
    <t>BAYELSA</t>
  </si>
  <si>
    <t>BAUCHI</t>
  </si>
  <si>
    <t>ANAMBRA</t>
  </si>
  <si>
    <t>AKWA IBOM</t>
  </si>
  <si>
    <t>ADAMAWA</t>
  </si>
  <si>
    <t>ABIA</t>
  </si>
  <si>
    <t>STATE</t>
  </si>
  <si>
    <t>SN</t>
  </si>
  <si>
    <t xml:space="preserve">                                                                                                                                                                                                                     AMOUNT IN NAIRA                                                                                                                                                                                               PROVISIONAL</t>
  </si>
  <si>
    <t xml:space="preserve">   TOTAL</t>
  </si>
  <si>
    <t>OTHERS</t>
  </si>
  <si>
    <t>KFW</t>
  </si>
  <si>
    <t>JICA</t>
  </si>
  <si>
    <t xml:space="preserve">Nigerian Rehabilitation and Upgrading of Abuja-Keffi-Makurdi Road Project </t>
  </si>
  <si>
    <t>A.D.F</t>
  </si>
  <si>
    <t>A.D.B</t>
  </si>
  <si>
    <t>Total Public Debt(A+B)</t>
  </si>
  <si>
    <t>C.</t>
  </si>
  <si>
    <t>States &amp; FCT</t>
  </si>
  <si>
    <t>FGN Only</t>
  </si>
  <si>
    <t xml:space="preserve">Total Domestic Debt </t>
  </si>
  <si>
    <t>B.</t>
  </si>
  <si>
    <t>Total External Debt</t>
  </si>
  <si>
    <t>A.</t>
  </si>
  <si>
    <t xml:space="preserve">% of Total </t>
  </si>
  <si>
    <t>Amount Outstanding (US$’M)</t>
  </si>
  <si>
    <t>Debt Category</t>
  </si>
  <si>
    <t>USD</t>
  </si>
  <si>
    <t>NGN</t>
  </si>
  <si>
    <t>FGN SUKUK</t>
  </si>
  <si>
    <t>FGN Green Bond</t>
  </si>
  <si>
    <t>% Share of each Debt Instrument</t>
  </si>
  <si>
    <t>N.B: FIGURES ARE PROVISIONAL SUBJECT TO RECONCILIATION</t>
  </si>
  <si>
    <t>Rentals</t>
  </si>
  <si>
    <r>
      <t> </t>
    </r>
    <r>
      <rPr>
        <sz val="11"/>
        <color rgb="FF000000"/>
        <rFont val="Corbel"/>
        <family val="2"/>
      </rPr>
      <t>Interest</t>
    </r>
  </si>
  <si>
    <t>% Change of Interest Payment in Domestic Debt Service Q1, 2020 &amp; Q4, 2019</t>
  </si>
  <si>
    <t>CATEGORY</t>
  </si>
  <si>
    <t>Service</t>
  </si>
  <si>
    <t>Deferred</t>
  </si>
  <si>
    <t>Waiver/</t>
  </si>
  <si>
    <t>Commitment</t>
  </si>
  <si>
    <t>Other</t>
  </si>
  <si>
    <t>Percentage</t>
  </si>
  <si>
    <t>Fee</t>
  </si>
  <si>
    <t>Credit</t>
  </si>
  <si>
    <t>Charges</t>
  </si>
  <si>
    <t>of Total</t>
  </si>
  <si>
    <t xml:space="preserve">     Nigeria Communication Sattellite</t>
  </si>
  <si>
    <t xml:space="preserve">     Nigeria National Public Security Comm. Sys. Project</t>
  </si>
  <si>
    <t xml:space="preserve">     Nigeria Abuja Light Rail Project</t>
  </si>
  <si>
    <t xml:space="preserve">     Nigeria ICT Infrastructure Backbone Project</t>
  </si>
  <si>
    <t xml:space="preserve">EXIM BANK OF INDIA </t>
  </si>
  <si>
    <t>FRENCH DEVELOPMENT AGENCY (AFD)</t>
  </si>
  <si>
    <r>
      <t>Amount Outstanding (</t>
    </r>
    <r>
      <rPr>
        <b/>
        <strike/>
        <sz val="11"/>
        <color rgb="FFFFFFFF"/>
        <rFont val="Corbel"/>
        <family val="2"/>
      </rPr>
      <t>N</t>
    </r>
    <r>
      <rPr>
        <b/>
        <sz val="11"/>
        <color rgb="FFFFFFFF"/>
        <rFont val="Corbel"/>
        <family val="2"/>
      </rPr>
      <t>’M)</t>
    </r>
  </si>
  <si>
    <r>
      <t>Amount Outstanding (</t>
    </r>
    <r>
      <rPr>
        <b/>
        <strike/>
        <sz val="12"/>
        <color rgb="FFFFFFFF"/>
        <rFont val="Corbel"/>
        <family val="2"/>
      </rPr>
      <t>N</t>
    </r>
    <r>
      <rPr>
        <b/>
        <sz val="12"/>
        <color rgb="FFFFFFFF"/>
        <rFont val="Corbel"/>
        <family val="2"/>
      </rPr>
      <t>’M)</t>
    </r>
  </si>
  <si>
    <t>Note:</t>
  </si>
  <si>
    <r>
      <t>i.</t>
    </r>
    <r>
      <rPr>
        <sz val="10"/>
        <color theme="1"/>
        <rFont val="Times New Roman"/>
        <family val="1"/>
      </rPr>
      <t xml:space="preserve">                        </t>
    </r>
    <r>
      <rPr>
        <sz val="10"/>
        <color theme="1"/>
        <rFont val="Arial Narrow"/>
        <family val="2"/>
      </rPr>
      <t xml:space="preserve">CBN Official Exchange Rate of US$1 to NGN361 as at June 30, 2020 was used in converting the Domestic Debts to USD.  </t>
    </r>
  </si>
  <si>
    <t>Public Debt Stock - External and Domestic Debt of the FGN, States and FCT as at June 30, 2020</t>
  </si>
  <si>
    <t>Public Debt Stock - External and Domestic Debt of the FGN, States and FCT as at June 30, 2019</t>
  </si>
  <si>
    <t>Annual Percentage Increase of Nigeria's Public Debt Q2, 2020 &amp; Q2, 2019</t>
  </si>
  <si>
    <t>NIGERIA’S TOTAL PUBLIC DEBT PORTFOLIO AS AT JUNE 30, 2020</t>
  </si>
  <si>
    <t>Federal Government Domestic Debt Stock by Instrument as at June 30, 2020</t>
  </si>
  <si>
    <t>Federal Government Domestic Debt Stock by Instrument as at June 30, 2019</t>
  </si>
  <si>
    <t>Debt Instruments growth rate between Q2 2020 and Q2 2019</t>
  </si>
  <si>
    <t xml:space="preserve">Domestic Debt Stock for Twenty Eight (28)  States: Abia, Adamawa,  Akwa Ibom, Anambra, Bauchi, Bayelsa, Benue, Borno, Cross River, Delta,  Ebonyi, Edo, Ekiti, Enugu, Gombe, Imo, Jigawa, Kaduna, Kano, Katsina, Kebbi, Kogi, Kwara,Lagos, Nasarawa, Niger, Ogun, Ondo, Osun, Oyo, Plateau, Sokoto, Taraba, Yobe, Zamfara  and the FCT as at June 30, 2020. </t>
  </si>
  <si>
    <t xml:space="preserve">   2*</t>
  </si>
  <si>
    <t>Domestic Debt Stock Figures for Rivers State were as at December 31, 2018</t>
  </si>
  <si>
    <t>DEBT STOCK AS AT Q2, 2020</t>
  </si>
  <si>
    <t>DOMESTIC DEBT DATA FOR THE 36 STATES OF THE FEDERATION AND THE FEDERAL CAPITAL TERRITORY AS AT JUNE 30, 2020</t>
  </si>
  <si>
    <t>DEBT STOCK AS AT Q2, 2019</t>
  </si>
  <si>
    <t>% Share of each State to Total Debt Stock, Q2 2020</t>
  </si>
  <si>
    <t>Description of State Debt Status</t>
  </si>
  <si>
    <t>% ANNUAL CHANGE IN DEBT STOCK/ STATE, Q2,2020 &amp; Q2,2019</t>
  </si>
  <si>
    <t>April</t>
  </si>
  <si>
    <t>May</t>
  </si>
  <si>
    <t>June</t>
  </si>
  <si>
    <t>NOTE: (I) TOTAL INTEREST EXCLUDES THE SINKING FUND CHARGES OF N161,092,250.00 IN RESPECT OF TREASURY BONDS (MANAGED BY THE CBN)</t>
  </si>
  <si>
    <t xml:space="preserve">                (II) TOTAL DOMESTIC DEBT SERVICE ARE PROVISIONAL SUBJECT TO RECONCILIATION AND SIGN-OFF WITH THE CBN &amp; OAGF</t>
  </si>
  <si>
    <t>Federal Government Actual Domestic Debt Service for Second Quarter, 2020</t>
  </si>
  <si>
    <t xml:space="preserve">Federal Government Actual Domestic Debt Service for Second Quarter, 2019 </t>
  </si>
  <si>
    <t>ACTUAL EXTERNAL DEBT SERVICE PAYMENTS APRIL - JUNE, 2020</t>
  </si>
  <si>
    <t>IN THOUSANDS OF USD</t>
  </si>
  <si>
    <t>Overdue Charges</t>
  </si>
  <si>
    <t>Sevice</t>
  </si>
  <si>
    <t>Indemnity</t>
  </si>
  <si>
    <t xml:space="preserve"> BILATERAL</t>
  </si>
  <si>
    <t>EXIM BANK OF CHINA</t>
  </si>
  <si>
    <t xml:space="preserve">     Nigeria Railway Modernisation Project( Idu Kaduna Section)</t>
  </si>
  <si>
    <t xml:space="preserve">     Nigeria Railway Modernisation Project( Lagos - Ibadan Section)</t>
  </si>
  <si>
    <t xml:space="preserve">     Nigeria Four Airport Terminals Expansion Project</t>
  </si>
  <si>
    <t>Nigerian Zungeru Hydroelectric Project</t>
  </si>
  <si>
    <t xml:space="preserve"> COMMERCIAL</t>
  </si>
  <si>
    <t xml:space="preserve"> 7.625% Eurobond 2025</t>
  </si>
  <si>
    <t xml:space="preserve">   6.5% Eurobond 2027</t>
  </si>
  <si>
    <t xml:space="preserve">  7.625% Eurobond 2047</t>
  </si>
  <si>
    <t>Agency Fee</t>
  </si>
  <si>
    <t>OIL WARRANT</t>
  </si>
  <si>
    <t>Percentage of Total</t>
  </si>
  <si>
    <t>Nigeria's External Debt Stock as at June 30, 2020</t>
  </si>
  <si>
    <t>in Millions of USD</t>
  </si>
  <si>
    <t>International Monetary Fund</t>
  </si>
  <si>
    <t>International Development Association</t>
  </si>
  <si>
    <t>Int'l Bank for Reconstruction and Devpt.</t>
  </si>
  <si>
    <t>African Development Bank</t>
  </si>
  <si>
    <t>Africa Growing Together Fund</t>
  </si>
  <si>
    <t>African Development Fund</t>
  </si>
  <si>
    <t>Arab Bank for Economic Development in Africa</t>
  </si>
  <si>
    <t>European Development Fund</t>
  </si>
  <si>
    <t>Islamic Development Bank</t>
  </si>
  <si>
    <t>Int'l Fund For Agricultural Development</t>
  </si>
  <si>
    <t>Eurobonds</t>
  </si>
  <si>
    <t>Diaspora Bond</t>
  </si>
  <si>
    <r>
      <rPr>
        <b/>
        <sz val="22"/>
        <rFont val="Arial"/>
        <family val="2"/>
      </rPr>
      <t>China</t>
    </r>
    <r>
      <rPr>
        <sz val="22"/>
        <rFont val="Arial"/>
        <family val="2"/>
      </rPr>
      <t xml:space="preserve"> (Exim Bank of China)</t>
    </r>
  </si>
  <si>
    <r>
      <rPr>
        <b/>
        <sz val="22"/>
        <rFont val="Arial"/>
        <family val="2"/>
      </rPr>
      <t>France</t>
    </r>
    <r>
      <rPr>
        <sz val="22"/>
        <rFont val="Arial"/>
        <family val="2"/>
      </rPr>
      <t xml:space="preserve"> (Agence Francaise Development)</t>
    </r>
  </si>
  <si>
    <r>
      <t xml:space="preserve"> </t>
    </r>
    <r>
      <rPr>
        <b/>
        <sz val="22"/>
        <rFont val="Arial"/>
        <family val="2"/>
      </rPr>
      <t>Japan</t>
    </r>
    <r>
      <rPr>
        <sz val="22"/>
        <rFont val="Arial"/>
        <family val="2"/>
      </rPr>
      <t xml:space="preserve"> (Japan International Cooperation Agency)</t>
    </r>
  </si>
  <si>
    <r>
      <t xml:space="preserve"> </t>
    </r>
    <r>
      <rPr>
        <b/>
        <sz val="22"/>
        <rFont val="Arial"/>
        <family val="2"/>
      </rPr>
      <t>India</t>
    </r>
    <r>
      <rPr>
        <sz val="22"/>
        <rFont val="Arial"/>
        <family val="2"/>
      </rPr>
      <t xml:space="preserve"> (Exim Bank of India)</t>
    </r>
  </si>
  <si>
    <r>
      <rPr>
        <b/>
        <sz val="22"/>
        <rFont val="Arial"/>
        <family val="2"/>
      </rPr>
      <t>Germany</t>
    </r>
    <r>
      <rPr>
        <sz val="22"/>
        <rFont val="Arial"/>
        <family val="2"/>
      </rPr>
      <t xml:space="preserve"> (Kreditanstalt Fur Wiederaufbua)</t>
    </r>
  </si>
  <si>
    <t>States, FCT  and Federal  Governments' External Debt Stock as at 30th June, 2020</t>
  </si>
  <si>
    <t>S/No</t>
  </si>
  <si>
    <t>States and FGN</t>
  </si>
  <si>
    <t>Multilateral</t>
  </si>
  <si>
    <t>Bilateral (AFD)</t>
  </si>
  <si>
    <t xml:space="preserve">Bilateral (CHINA EXIM BANK, </t>
  </si>
  <si>
    <t>Commercial</t>
  </si>
  <si>
    <t>JICA, INDIA, KFW</t>
  </si>
  <si>
    <t xml:space="preserve">USD </t>
  </si>
  <si>
    <t xml:space="preserve">Eurobonds &amp; Diaspora Bonds  USD </t>
  </si>
  <si>
    <t>Abia</t>
  </si>
  <si>
    <t>Adamawa</t>
  </si>
  <si>
    <t>Akwa Ibom</t>
  </si>
  <si>
    <t>Anambra</t>
  </si>
  <si>
    <t>Bauchi</t>
  </si>
  <si>
    <t>Bayelsa</t>
  </si>
  <si>
    <t>Benue</t>
  </si>
  <si>
    <t>Borno</t>
  </si>
  <si>
    <t>Cross River</t>
  </si>
  <si>
    <t>Delta</t>
  </si>
  <si>
    <t>Ebonyi</t>
  </si>
  <si>
    <t>Edo</t>
  </si>
  <si>
    <t>Ekiti</t>
  </si>
  <si>
    <t>Enugu</t>
  </si>
  <si>
    <t>Gombe</t>
  </si>
  <si>
    <t>Imo</t>
  </si>
  <si>
    <t>Jigawa</t>
  </si>
  <si>
    <t>Kaduna</t>
  </si>
  <si>
    <t>Kano</t>
  </si>
  <si>
    <t>Katsina</t>
  </si>
  <si>
    <t>Kebbi</t>
  </si>
  <si>
    <t>Kogi</t>
  </si>
  <si>
    <t>Kwara</t>
  </si>
  <si>
    <t>Lagos</t>
  </si>
  <si>
    <t>Nassarawa</t>
  </si>
  <si>
    <t>Niger</t>
  </si>
  <si>
    <t>Ogun</t>
  </si>
  <si>
    <t>Ondo</t>
  </si>
  <si>
    <t>Osun</t>
  </si>
  <si>
    <t>Oyo</t>
  </si>
  <si>
    <t>Plateau</t>
  </si>
  <si>
    <t>Rivers</t>
  </si>
  <si>
    <t>Sokoto</t>
  </si>
  <si>
    <t>Taraba</t>
  </si>
  <si>
    <t>Yobe</t>
  </si>
  <si>
    <t>Zamfara</t>
  </si>
  <si>
    <t>Sub-Total  State &amp; FCT</t>
  </si>
  <si>
    <t>FGN</t>
  </si>
  <si>
    <t xml:space="preserve">Grand Total </t>
  </si>
  <si>
    <t>Arrears owed by States</t>
  </si>
  <si>
    <t>Total States without Arrears</t>
  </si>
  <si>
    <t xml:space="preserve">Percentage of States &amp;FCT to Grand Total </t>
  </si>
  <si>
    <t xml:space="preserve">Percentage of FGN to Grand 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</si>
</sst>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quot;£&quot;* #,##0.00_-;_-&quot;£&quot;* &quot;-&quot;??_-;_-@_-"/>
    <numFmt numFmtId="43" formatCode="_-* #,##0.00_-;\-* #,##0.00_-;_-* &quot;-&quot;??_-;_-@_-"/>
    <numFmt numFmtId="164" formatCode="_(* #,##0.00_);_(* \(#,##0.00\);_(* &quot;-&quot;??_);_(@_)"/>
    <numFmt numFmtId="165" formatCode="0.000%"/>
    <numFmt numFmtId="166" formatCode="0.0%"/>
    <numFmt numFmtId="167" formatCode="&quot; &quot;#,##0.00&quot; &quot;;&quot;-&quot;#,##0.00&quot; &quot;;&quot; -&quot;00&quot; &quot;;&quot; &quot;@&quot; &quot;"/>
    <numFmt numFmtId="168" formatCode="&quot; &quot;#,##0.00&quot; &quot;;&quot; (&quot;#,##0.00&quot;)&quot;;&quot; -&quot;00&quot; &quot;;&quot; &quot;@&quot; &quot;"/>
    <numFmt numFmtId="169" formatCode="0.0_);[Red]\(0.0\)"/>
    <numFmt numFmtId="170" formatCode="00,000,000.00"/>
    <numFmt numFmtId="171" formatCode="_(* #,##0.0000_);_(* \(#,##0.0000\);_(* &quot;-&quot;??_);_(@_)"/>
    <numFmt numFmtId="172" formatCode="0.00_);[Red]\(0.00\)"/>
  </numFmts>
  <fonts count="72" x14ac:knownFonts="1">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0"/>
      <color rgb="FF000000"/>
      <name val="Arial"/>
      <family val="2"/>
    </font>
    <font>
      <sz val="11"/>
      <color rgb="FF000000"/>
      <name val="Calibri"/>
      <family val="2"/>
    </font>
    <font>
      <sz val="10"/>
      <name val="Arial"/>
      <family val="2"/>
    </font>
    <font>
      <sz val="12"/>
      <name val="Arial"/>
      <family val="2"/>
    </font>
    <font>
      <b/>
      <i/>
      <sz val="16"/>
      <name val="Arial"/>
      <family val="2"/>
    </font>
    <font>
      <sz val="20"/>
      <name val="Arial"/>
      <family val="2"/>
    </font>
    <font>
      <b/>
      <sz val="24"/>
      <name val="Arial Narrow"/>
      <family val="2"/>
    </font>
    <font>
      <b/>
      <i/>
      <sz val="20"/>
      <name val="Arial"/>
      <family val="2"/>
    </font>
    <font>
      <sz val="18"/>
      <name val="Arial"/>
      <family val="2"/>
    </font>
    <font>
      <sz val="8"/>
      <name val="Calibri"/>
      <family val="2"/>
    </font>
    <font>
      <sz val="11"/>
      <color rgb="FF000000"/>
      <name val="Corbel"/>
      <family val="2"/>
    </font>
    <font>
      <b/>
      <sz val="12"/>
      <color rgb="FF000000"/>
      <name val="Corbel"/>
      <family val="2"/>
    </font>
    <font>
      <b/>
      <sz val="10"/>
      <color rgb="FF000000"/>
      <name val="Corbel"/>
      <family val="2"/>
    </font>
    <font>
      <b/>
      <sz val="11"/>
      <color rgb="FF000000"/>
      <name val="Corbel"/>
      <family val="2"/>
    </font>
    <font>
      <sz val="12"/>
      <color rgb="FF000000"/>
      <name val="Corbel"/>
      <family val="2"/>
    </font>
    <font>
      <b/>
      <sz val="13"/>
      <color rgb="FF000000"/>
      <name val="Corbel"/>
      <family val="2"/>
    </font>
    <font>
      <b/>
      <sz val="1"/>
      <color rgb="FF000000"/>
      <name val="Corbel"/>
      <family val="2"/>
    </font>
    <font>
      <b/>
      <sz val="11"/>
      <color rgb="FFFFFFFF"/>
      <name val="Corbel"/>
      <family val="2"/>
    </font>
    <font>
      <b/>
      <strike/>
      <sz val="11"/>
      <color rgb="FFFFFFFF"/>
      <name val="Corbel"/>
      <family val="2"/>
    </font>
    <font>
      <b/>
      <sz val="12"/>
      <color rgb="FFFFFFFF"/>
      <name val="Corbel"/>
      <family val="2"/>
    </font>
    <font>
      <b/>
      <strike/>
      <sz val="12"/>
      <color rgb="FFFFFFFF"/>
      <name val="Corbel"/>
      <family val="2"/>
    </font>
    <font>
      <b/>
      <sz val="8"/>
      <color rgb="FF000000"/>
      <name val="Corbel"/>
      <family val="2"/>
    </font>
    <font>
      <sz val="9"/>
      <color rgb="FF000000"/>
      <name val="Corbel"/>
      <family val="2"/>
    </font>
    <font>
      <sz val="11"/>
      <color theme="1"/>
      <name val="Corbel"/>
      <family val="2"/>
    </font>
    <font>
      <b/>
      <sz val="14"/>
      <name val="Corbel"/>
      <family val="2"/>
    </font>
    <font>
      <b/>
      <sz val="12"/>
      <name val="Corbel"/>
      <family val="2"/>
    </font>
    <font>
      <sz val="12"/>
      <name val="Corbel"/>
      <family val="2"/>
    </font>
    <font>
      <sz val="14"/>
      <color theme="1"/>
      <name val="Corbel"/>
      <family val="2"/>
    </font>
    <font>
      <sz val="14"/>
      <color rgb="FF000000"/>
      <name val="Corbel"/>
      <family val="2"/>
    </font>
    <font>
      <sz val="14"/>
      <name val="Corbel"/>
      <family val="2"/>
    </font>
    <font>
      <sz val="12"/>
      <color theme="1"/>
      <name val="Corbel"/>
      <family val="2"/>
    </font>
    <font>
      <b/>
      <sz val="12"/>
      <color theme="1"/>
      <name val="Corbel"/>
      <family val="2"/>
    </font>
    <font>
      <sz val="16"/>
      <name val="Corbel"/>
      <family val="2"/>
    </font>
    <font>
      <b/>
      <sz val="16"/>
      <name val="Corbel"/>
      <family val="2"/>
    </font>
    <font>
      <b/>
      <i/>
      <sz val="10"/>
      <color theme="1"/>
      <name val="Corbel"/>
      <family val="2"/>
    </font>
    <font>
      <b/>
      <sz val="10"/>
      <name val="Corbel"/>
      <family val="2"/>
    </font>
    <font>
      <sz val="11"/>
      <name val="Corbel"/>
      <family val="2"/>
    </font>
    <font>
      <b/>
      <sz val="10"/>
      <color theme="1"/>
      <name val="Arial"/>
      <family val="2"/>
    </font>
    <font>
      <sz val="10"/>
      <color rgb="FF000000"/>
      <name val="Calibri"/>
      <family val="2"/>
    </font>
    <font>
      <sz val="10"/>
      <color theme="1"/>
      <name val="Arial Narrow"/>
      <family val="2"/>
    </font>
    <font>
      <sz val="10"/>
      <color theme="1"/>
      <name val="Times New Roman"/>
      <family val="1"/>
    </font>
    <font>
      <b/>
      <sz val="12"/>
      <name val="Arial"/>
      <family val="2"/>
    </font>
    <font>
      <b/>
      <i/>
      <sz val="12"/>
      <name val="Arial"/>
      <family val="2"/>
    </font>
    <font>
      <b/>
      <sz val="10"/>
      <name val="Arial"/>
      <family val="2"/>
    </font>
    <font>
      <sz val="12"/>
      <color rgb="FFFF0000"/>
      <name val="Corbel"/>
      <family val="2"/>
    </font>
    <font>
      <b/>
      <sz val="11"/>
      <color theme="1"/>
      <name val="Trebuchet MS"/>
      <family val="2"/>
    </font>
    <font>
      <b/>
      <sz val="16"/>
      <name val="Trebuchet MS"/>
      <family val="2"/>
    </font>
    <font>
      <b/>
      <sz val="10"/>
      <name val="Trebuchet MS"/>
      <family val="2"/>
    </font>
    <font>
      <b/>
      <sz val="10"/>
      <color theme="1"/>
      <name val="Trebuchet MS"/>
      <family val="2"/>
    </font>
    <font>
      <b/>
      <sz val="20"/>
      <name val="Arial"/>
      <family val="2"/>
    </font>
    <font>
      <b/>
      <sz val="18"/>
      <name val="Arial"/>
      <family val="2"/>
    </font>
    <font>
      <b/>
      <sz val="16"/>
      <name val="Arial"/>
      <family val="2"/>
    </font>
    <font>
      <sz val="16"/>
      <name val="Arial"/>
      <family val="2"/>
    </font>
    <font>
      <b/>
      <sz val="14"/>
      <name val="Arial"/>
      <family val="2"/>
    </font>
    <font>
      <sz val="14"/>
      <name val="Arial"/>
      <family val="2"/>
    </font>
    <font>
      <b/>
      <sz val="22"/>
      <name val="Arial"/>
      <family val="2"/>
    </font>
    <font>
      <sz val="26"/>
      <name val="Arial"/>
      <family val="2"/>
    </font>
    <font>
      <b/>
      <sz val="24"/>
      <name val="Arial"/>
      <family val="2"/>
    </font>
    <font>
      <sz val="22"/>
      <name val="Arial"/>
      <family val="2"/>
    </font>
    <font>
      <b/>
      <i/>
      <sz val="18"/>
      <name val="Arial"/>
      <family val="2"/>
    </font>
    <font>
      <b/>
      <i/>
      <sz val="22"/>
      <name val="Arial"/>
      <family val="2"/>
    </font>
    <font>
      <sz val="10"/>
      <color rgb="FF2C2825"/>
      <name val="Arial"/>
      <family val="2"/>
    </font>
    <font>
      <sz val="22"/>
      <color indexed="8"/>
      <name val="Bookman Old Style"/>
      <family val="1"/>
    </font>
    <font>
      <b/>
      <i/>
      <sz val="13"/>
      <name val="Arial"/>
      <family val="2"/>
    </font>
    <font>
      <b/>
      <sz val="10"/>
      <name val="Arial Narrow"/>
      <family val="2"/>
    </font>
    <font>
      <i/>
      <sz val="11"/>
      <name val="Arial"/>
      <family val="2"/>
    </font>
    <font>
      <b/>
      <i/>
      <sz val="14"/>
      <name val="Arial"/>
      <family val="2"/>
    </font>
    <font>
      <sz val="17"/>
      <name val="Arial"/>
      <family val="2"/>
    </font>
  </fonts>
  <fills count="25">
    <fill>
      <patternFill patternType="none"/>
    </fill>
    <fill>
      <patternFill patternType="gray125"/>
    </fill>
    <fill>
      <patternFill patternType="solid">
        <fgColor rgb="FF9BC2E6"/>
        <bgColor rgb="FF9BC2E6"/>
      </patternFill>
    </fill>
    <fill>
      <patternFill patternType="solid">
        <fgColor theme="4" tint="0.79998168889431442"/>
        <bgColor indexed="64"/>
      </patternFill>
    </fill>
    <fill>
      <patternFill patternType="solid">
        <fgColor theme="0"/>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3" tint="0.79998168889431442"/>
        <bgColor indexed="64"/>
      </patternFill>
    </fill>
    <fill>
      <patternFill patternType="solid">
        <fgColor rgb="FFDBE5F1"/>
        <bgColor rgb="FFDBE5F1"/>
      </patternFill>
    </fill>
    <fill>
      <patternFill patternType="solid">
        <fgColor rgb="FFFFFFFF"/>
        <bgColor rgb="FFFFFFFF"/>
      </patternFill>
    </fill>
    <fill>
      <patternFill patternType="solid">
        <fgColor rgb="FFD9E1F2"/>
        <bgColor rgb="FFD9E1F2"/>
      </patternFill>
    </fill>
    <fill>
      <patternFill patternType="solid">
        <fgColor rgb="FF4F81BD"/>
        <bgColor rgb="FF4F81BD"/>
      </patternFill>
    </fill>
    <fill>
      <patternFill patternType="solid">
        <fgColor theme="9" tint="0.59999389629810485"/>
        <bgColor indexed="64"/>
      </patternFill>
    </fill>
    <fill>
      <patternFill patternType="solid">
        <fgColor indexed="65"/>
        <bgColor rgb="FF000000"/>
      </patternFill>
    </fill>
    <fill>
      <patternFill patternType="solid">
        <fgColor theme="4" tint="0.79998168889431442"/>
        <bgColor rgb="FFDDEBF7"/>
      </patternFill>
    </fill>
    <fill>
      <patternFill patternType="solid">
        <fgColor rgb="FFFFC000"/>
        <bgColor indexed="64"/>
      </patternFill>
    </fill>
    <fill>
      <patternFill patternType="solid">
        <fgColor rgb="FF92D050"/>
        <bgColor indexed="64"/>
      </patternFill>
    </fill>
    <fill>
      <patternFill patternType="solid">
        <fgColor theme="0"/>
        <bgColor rgb="FFDBE5F1"/>
      </patternFill>
    </fill>
    <fill>
      <patternFill patternType="solid">
        <fgColor theme="0"/>
        <bgColor rgb="FFD9E1F2"/>
      </patternFill>
    </fill>
    <fill>
      <patternFill patternType="solid">
        <fgColor theme="4" tint="0.79998168889431442"/>
        <bgColor rgb="FFDBE5F1"/>
      </patternFill>
    </fill>
    <fill>
      <patternFill patternType="solid">
        <fgColor theme="4" tint="0.79998168889431442"/>
        <bgColor rgb="FFFFFFFF"/>
      </patternFill>
    </fill>
    <fill>
      <patternFill patternType="solid">
        <fgColor theme="4" tint="0.79998168889431442"/>
        <bgColor rgb="FF9BC2E6"/>
      </patternFill>
    </fill>
    <fill>
      <patternFill patternType="solid">
        <fgColor theme="0"/>
        <bgColor rgb="FFDDEBF7"/>
      </patternFill>
    </fill>
    <fill>
      <patternFill patternType="solid">
        <fgColor theme="3" tint="0.39997558519241921"/>
        <bgColor indexed="64"/>
      </patternFill>
    </fill>
  </fills>
  <borders count="81">
    <border>
      <left/>
      <right/>
      <top/>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auto="1"/>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auto="1"/>
      </left>
      <right/>
      <top style="thin">
        <color auto="1"/>
      </top>
      <bottom style="medium">
        <color auto="1"/>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rgb="FF000000"/>
      </left>
      <right/>
      <top/>
      <bottom/>
      <diagonal/>
    </border>
    <border>
      <left/>
      <right style="medium">
        <color rgb="FF000000"/>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medium">
        <color rgb="FF000000"/>
      </top>
      <bottom style="medium">
        <color indexed="64"/>
      </bottom>
      <diagonal/>
    </border>
    <border>
      <left style="thin">
        <color rgb="FF000000"/>
      </left>
      <right style="thin">
        <color rgb="FF000000"/>
      </right>
      <top style="medium">
        <color rgb="FF000000"/>
      </top>
      <bottom style="medium">
        <color indexed="64"/>
      </bottom>
      <diagonal/>
    </border>
    <border>
      <left style="thin">
        <color rgb="FF000000"/>
      </left>
      <right style="medium">
        <color indexed="64"/>
      </right>
      <top style="medium">
        <color rgb="FF000000"/>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rgb="FF000000"/>
      </left>
      <right style="medium">
        <color indexed="64"/>
      </right>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medium">
        <color rgb="FF000000"/>
      </bottom>
      <diagonal/>
    </border>
    <border>
      <left/>
      <right style="thin">
        <color indexed="64"/>
      </right>
      <top style="medium">
        <color indexed="64"/>
      </top>
      <bottom style="thin">
        <color indexed="64"/>
      </bottom>
      <diagonal/>
    </border>
    <border>
      <left/>
      <right style="thin">
        <color indexed="64"/>
      </right>
      <top style="thin">
        <color indexed="64"/>
      </top>
      <bottom/>
      <diagonal/>
    </border>
  </borders>
  <cellStyleXfs count="47">
    <xf numFmtId="0" fontId="0" fillId="0" borderId="0"/>
    <xf numFmtId="164" fontId="5" fillId="0" borderId="0" applyFont="0" applyFill="0" applyBorder="0" applyAlignment="0" applyProtection="0"/>
    <xf numFmtId="9" fontId="5" fillId="0" borderId="0" applyFont="0" applyFill="0" applyBorder="0" applyAlignment="0" applyProtection="0"/>
    <xf numFmtId="0" fontId="6" fillId="0" borderId="0"/>
    <xf numFmtId="164" fontId="6" fillId="0" borderId="0" applyFont="0" applyFill="0" applyBorder="0" applyAlignment="0" applyProtection="0"/>
    <xf numFmtId="9" fontId="6" fillId="0" borderId="0" applyFont="0" applyFill="0" applyBorder="0" applyAlignment="0" applyProtection="0"/>
    <xf numFmtId="0" fontId="3" fillId="0" borderId="0"/>
    <xf numFmtId="164" fontId="3" fillId="0" borderId="0" applyFont="0" applyFill="0" applyBorder="0" applyAlignment="0" applyProtection="0"/>
    <xf numFmtId="0" fontId="6" fillId="0" borderId="0"/>
    <xf numFmtId="164" fontId="6" fillId="0" borderId="0" applyFont="0" applyFill="0" applyBorder="0" applyAlignment="0" applyProtection="0"/>
    <xf numFmtId="0" fontId="5" fillId="0" borderId="0"/>
    <xf numFmtId="0" fontId="5" fillId="0" borderId="0"/>
    <xf numFmtId="164" fontId="2" fillId="0" borderId="0" applyFont="0" applyFill="0" applyBorder="0" applyAlignment="0" applyProtection="0"/>
    <xf numFmtId="0" fontId="6" fillId="0" borderId="0"/>
    <xf numFmtId="0" fontId="6" fillId="0" borderId="0" applyFont="0" applyFill="0" applyBorder="0" applyAlignment="0" applyProtection="0"/>
    <xf numFmtId="0" fontId="2" fillId="0" borderId="0"/>
    <xf numFmtId="0" fontId="6" fillId="0" borderId="0" applyFont="0" applyFill="0" applyBorder="0" applyAlignment="0" applyProtection="0"/>
    <xf numFmtId="43" fontId="2" fillId="0" borderId="0" applyFont="0" applyFill="0" applyBorder="0" applyAlignment="0" applyProtection="0"/>
    <xf numFmtId="0" fontId="2" fillId="0" borderId="0"/>
    <xf numFmtId="167" fontId="5"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4" fillId="0" borderId="0" applyNumberFormat="0" applyBorder="0" applyProtection="0"/>
    <xf numFmtId="168" fontId="5" fillId="0" borderId="0" applyFont="0" applyFill="0" applyBorder="0" applyAlignment="0" applyProtection="0"/>
    <xf numFmtId="168" fontId="5"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1" fillId="0" borderId="0"/>
    <xf numFmtId="164" fontId="1" fillId="0" borderId="0" applyFont="0" applyFill="0" applyBorder="0" applyAlignment="0" applyProtection="0"/>
    <xf numFmtId="0" fontId="7" fillId="0" borderId="0"/>
    <xf numFmtId="164" fontId="6" fillId="0" borderId="0" applyFont="0" applyFill="0" applyBorder="0" applyAlignment="0" applyProtection="0"/>
    <xf numFmtId="9" fontId="4"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6" fillId="0" borderId="0"/>
    <xf numFmtId="43" fontId="6" fillId="0" borderId="0" applyFont="0" applyFill="0" applyBorder="0" applyAlignment="0" applyProtection="0"/>
    <xf numFmtId="43" fontId="1" fillId="0" borderId="0" applyFont="0" applyFill="0" applyBorder="0" applyAlignment="0" applyProtection="0"/>
    <xf numFmtId="0" fontId="7" fillId="0" borderId="0"/>
    <xf numFmtId="0" fontId="6" fillId="0" borderId="0"/>
    <xf numFmtId="9" fontId="1" fillId="0" borderId="0" applyFont="0" applyFill="0" applyBorder="0" applyAlignment="0" applyProtection="0"/>
  </cellStyleXfs>
  <cellXfs count="462">
    <xf numFmtId="0" fontId="0" fillId="0" borderId="0" xfId="0"/>
    <xf numFmtId="0" fontId="6" fillId="0" borderId="0" xfId="3"/>
    <xf numFmtId="0" fontId="7" fillId="0" borderId="0" xfId="3" applyFont="1"/>
    <xf numFmtId="0" fontId="8" fillId="0" borderId="0" xfId="3" applyFont="1"/>
    <xf numFmtId="43" fontId="8" fillId="0" borderId="0" xfId="3" applyNumberFormat="1" applyFont="1"/>
    <xf numFmtId="0" fontId="9" fillId="3" borderId="0" xfId="3" applyFont="1" applyFill="1"/>
    <xf numFmtId="43" fontId="9" fillId="3" borderId="0" xfId="3" applyNumberFormat="1" applyFont="1" applyFill="1"/>
    <xf numFmtId="4" fontId="10" fillId="3" borderId="0" xfId="3" applyNumberFormat="1" applyFont="1" applyFill="1"/>
    <xf numFmtId="0" fontId="9" fillId="4" borderId="0" xfId="3" applyFont="1" applyFill="1"/>
    <xf numFmtId="164" fontId="9" fillId="4" borderId="0" xfId="4" applyFont="1" applyFill="1"/>
    <xf numFmtId="164" fontId="9" fillId="3" borderId="0" xfId="4" applyFont="1" applyFill="1"/>
    <xf numFmtId="0" fontId="11" fillId="3" borderId="0" xfId="3" applyFont="1" applyFill="1"/>
    <xf numFmtId="164" fontId="9" fillId="4" borderId="0" xfId="3" applyNumberFormat="1" applyFont="1" applyFill="1"/>
    <xf numFmtId="0" fontId="12" fillId="5" borderId="0" xfId="3" applyFont="1" applyFill="1"/>
    <xf numFmtId="0" fontId="9" fillId="0" borderId="0" xfId="3" applyFont="1" applyAlignment="1">
      <alignment horizontal="left"/>
    </xf>
    <xf numFmtId="0" fontId="14" fillId="0" borderId="0" xfId="0" applyFont="1" applyAlignment="1">
      <alignment vertical="center"/>
    </xf>
    <xf numFmtId="0" fontId="14" fillId="0" borderId="0" xfId="0" applyFont="1"/>
    <xf numFmtId="0" fontId="14" fillId="15" borderId="5" xfId="0" applyFont="1" applyFill="1" applyBorder="1" applyAlignment="1">
      <alignment vertical="center"/>
    </xf>
    <xf numFmtId="4" fontId="14" fillId="0" borderId="5" xfId="0" applyNumberFormat="1" applyFont="1" applyBorder="1" applyAlignment="1">
      <alignment horizontal="right" vertical="center"/>
    </xf>
    <xf numFmtId="4" fontId="14" fillId="0" borderId="5" xfId="0" applyNumberFormat="1" applyFont="1" applyBorder="1" applyAlignment="1">
      <alignment horizontal="center" vertical="center"/>
    </xf>
    <xf numFmtId="4" fontId="14" fillId="0" borderId="5" xfId="0" applyNumberFormat="1" applyFont="1" applyFill="1" applyBorder="1" applyAlignment="1">
      <alignment horizontal="right" vertical="center"/>
    </xf>
    <xf numFmtId="0" fontId="14" fillId="3" borderId="5" xfId="0" applyFont="1" applyFill="1" applyBorder="1" applyAlignment="1">
      <alignment horizontal="center" vertical="center"/>
    </xf>
    <xf numFmtId="0" fontId="14" fillId="0" borderId="5" xfId="0" applyFont="1" applyBorder="1" applyAlignment="1">
      <alignment horizontal="center" vertical="center"/>
    </xf>
    <xf numFmtId="164" fontId="14" fillId="0" borderId="5" xfId="1" applyFont="1" applyBorder="1" applyAlignment="1">
      <alignment horizontal="center" vertical="center"/>
    </xf>
    <xf numFmtId="0" fontId="14" fillId="0" borderId="5" xfId="0" applyFont="1" applyFill="1" applyBorder="1" applyAlignment="1">
      <alignment horizontal="right" vertical="center"/>
    </xf>
    <xf numFmtId="0" fontId="14" fillId="3" borderId="29" xfId="0" applyFont="1" applyFill="1" applyBorder="1" applyAlignment="1">
      <alignment horizontal="center" vertical="center"/>
    </xf>
    <xf numFmtId="0" fontId="14" fillId="0" borderId="16" xfId="0" applyFont="1" applyBorder="1"/>
    <xf numFmtId="0" fontId="14" fillId="0" borderId="27" xfId="0" applyFont="1" applyBorder="1"/>
    <xf numFmtId="4" fontId="17" fillId="0" borderId="5" xfId="0" applyNumberFormat="1" applyFont="1" applyBorder="1" applyAlignment="1">
      <alignment horizontal="right" vertical="center"/>
    </xf>
    <xf numFmtId="0" fontId="17" fillId="2" borderId="2" xfId="0" applyFont="1" applyFill="1" applyBorder="1" applyAlignment="1">
      <alignment vertical="center"/>
    </xf>
    <xf numFmtId="0" fontId="17" fillId="2" borderId="3" xfId="0" applyFont="1" applyFill="1" applyBorder="1" applyAlignment="1">
      <alignment vertical="center"/>
    </xf>
    <xf numFmtId="0" fontId="17" fillId="2" borderId="2" xfId="10" applyFont="1" applyFill="1" applyBorder="1" applyAlignment="1">
      <alignment vertical="center"/>
    </xf>
    <xf numFmtId="0" fontId="17" fillId="2" borderId="3" xfId="11" applyFont="1" applyFill="1" applyBorder="1" applyAlignment="1">
      <alignment horizontal="center" vertical="center"/>
    </xf>
    <xf numFmtId="0" fontId="17" fillId="15" borderId="4" xfId="0" applyFont="1" applyFill="1" applyBorder="1" applyAlignment="1">
      <alignment vertical="center"/>
    </xf>
    <xf numFmtId="0" fontId="17" fillId="15" borderId="4" xfId="10" applyFont="1" applyFill="1" applyBorder="1" applyAlignment="1">
      <alignment vertical="center"/>
    </xf>
    <xf numFmtId="0" fontId="14" fillId="15" borderId="5" xfId="10" applyFont="1" applyFill="1" applyBorder="1" applyAlignment="1">
      <alignment vertical="center"/>
    </xf>
    <xf numFmtId="0" fontId="14" fillId="0" borderId="4" xfId="0" applyFont="1" applyBorder="1" applyAlignment="1">
      <alignment vertical="center"/>
    </xf>
    <xf numFmtId="0" fontId="14" fillId="0" borderId="4" xfId="10" applyFont="1" applyBorder="1" applyAlignment="1">
      <alignment vertical="center"/>
    </xf>
    <xf numFmtId="4" fontId="14" fillId="0" borderId="5" xfId="11" applyNumberFormat="1" applyFont="1" applyBorder="1" applyAlignment="1">
      <alignment vertical="center"/>
    </xf>
    <xf numFmtId="4" fontId="14" fillId="0" borderId="5" xfId="10" applyNumberFormat="1" applyFont="1" applyBorder="1" applyAlignment="1">
      <alignment horizontal="right" vertical="center"/>
    </xf>
    <xf numFmtId="4" fontId="14" fillId="3" borderId="5" xfId="10" applyNumberFormat="1" applyFont="1" applyFill="1" applyBorder="1" applyAlignment="1">
      <alignment horizontal="right" vertical="center"/>
    </xf>
    <xf numFmtId="167" fontId="14" fillId="0" borderId="5" xfId="19" applyFont="1" applyBorder="1" applyAlignment="1">
      <alignment vertical="center"/>
    </xf>
    <xf numFmtId="0" fontId="14" fillId="0" borderId="4" xfId="0" applyFont="1" applyFill="1" applyBorder="1" applyAlignment="1">
      <alignment vertical="center"/>
    </xf>
    <xf numFmtId="0" fontId="14" fillId="0" borderId="5" xfId="0" applyFont="1" applyFill="1" applyBorder="1" applyAlignment="1">
      <alignment horizontal="center" vertical="center"/>
    </xf>
    <xf numFmtId="0" fontId="14" fillId="0" borderId="4" xfId="10" applyFont="1" applyFill="1" applyBorder="1" applyAlignment="1">
      <alignment vertical="center"/>
    </xf>
    <xf numFmtId="0" fontId="14" fillId="0" borderId="5" xfId="10" applyFont="1" applyFill="1" applyBorder="1" applyAlignment="1">
      <alignment horizontal="center" vertical="center"/>
    </xf>
    <xf numFmtId="0" fontId="17" fillId="3" borderId="4" xfId="0" applyFont="1" applyFill="1" applyBorder="1" applyAlignment="1">
      <alignment vertical="center"/>
    </xf>
    <xf numFmtId="0" fontId="17" fillId="3" borderId="5" xfId="0" applyFont="1" applyFill="1" applyBorder="1" applyAlignment="1">
      <alignment vertical="center"/>
    </xf>
    <xf numFmtId="0" fontId="17" fillId="3" borderId="4" xfId="10" applyFont="1" applyFill="1" applyBorder="1" applyAlignment="1">
      <alignment vertical="center"/>
    </xf>
    <xf numFmtId="0" fontId="17" fillId="3" borderId="5" xfId="10" applyFont="1" applyFill="1" applyBorder="1" applyAlignment="1">
      <alignment vertical="center"/>
    </xf>
    <xf numFmtId="4" fontId="14" fillId="0" borderId="5" xfId="11" applyNumberFormat="1" applyFont="1" applyFill="1" applyBorder="1" applyAlignment="1">
      <alignment vertical="center"/>
    </xf>
    <xf numFmtId="0" fontId="14" fillId="3" borderId="5" xfId="10" applyFont="1" applyFill="1" applyBorder="1" applyAlignment="1">
      <alignment horizontal="center" vertical="center"/>
    </xf>
    <xf numFmtId="0" fontId="14" fillId="0" borderId="5" xfId="10" applyFont="1" applyBorder="1" applyAlignment="1">
      <alignment horizontal="center" vertical="center"/>
    </xf>
    <xf numFmtId="0" fontId="17" fillId="0" borderId="4" xfId="0" applyFont="1" applyFill="1" applyBorder="1" applyAlignment="1">
      <alignment vertical="center"/>
    </xf>
    <xf numFmtId="0" fontId="17" fillId="0" borderId="4" xfId="10" applyFont="1" applyFill="1" applyBorder="1" applyAlignment="1">
      <alignment vertical="center"/>
    </xf>
    <xf numFmtId="2" fontId="14" fillId="0" borderId="5" xfId="11" applyNumberFormat="1" applyFont="1" applyFill="1" applyBorder="1" applyAlignment="1">
      <alignment vertical="center"/>
    </xf>
    <xf numFmtId="167" fontId="14" fillId="0" borderId="5" xfId="19" applyFont="1" applyFill="1" applyBorder="1" applyAlignment="1">
      <alignment vertical="center"/>
    </xf>
    <xf numFmtId="0" fontId="17" fillId="0" borderId="4" xfId="0" applyFont="1" applyBorder="1" applyAlignment="1">
      <alignment vertical="center"/>
    </xf>
    <xf numFmtId="0" fontId="17" fillId="0" borderId="4" xfId="10" applyFont="1" applyBorder="1" applyAlignment="1">
      <alignment vertical="center"/>
    </xf>
    <xf numFmtId="4" fontId="17" fillId="0" borderId="5" xfId="10" applyNumberFormat="1" applyFont="1" applyBorder="1" applyAlignment="1">
      <alignment horizontal="right" vertical="center"/>
    </xf>
    <xf numFmtId="166" fontId="17" fillId="0" borderId="48" xfId="2" applyNumberFormat="1" applyFont="1" applyBorder="1"/>
    <xf numFmtId="4" fontId="14" fillId="3" borderId="5" xfId="0" applyNumberFormat="1" applyFont="1" applyFill="1" applyBorder="1" applyAlignment="1">
      <alignment horizontal="right" vertical="center"/>
    </xf>
    <xf numFmtId="4" fontId="17" fillId="3" borderId="5" xfId="0" applyNumberFormat="1" applyFont="1" applyFill="1" applyBorder="1" applyAlignment="1">
      <alignment horizontal="right" vertical="center"/>
    </xf>
    <xf numFmtId="0" fontId="20" fillId="0" borderId="0" xfId="0" applyFont="1" applyAlignment="1">
      <alignment horizontal="center" vertical="center"/>
    </xf>
    <xf numFmtId="0" fontId="21" fillId="12" borderId="44" xfId="0" applyFont="1" applyFill="1" applyBorder="1" applyAlignment="1">
      <alignment vertical="center" wrapText="1"/>
    </xf>
    <xf numFmtId="0" fontId="21" fillId="12" borderId="45" xfId="0" applyFont="1" applyFill="1" applyBorder="1" applyAlignment="1">
      <alignment vertical="center" wrapText="1"/>
    </xf>
    <xf numFmtId="0" fontId="21" fillId="12" borderId="45" xfId="0" applyFont="1" applyFill="1" applyBorder="1" applyAlignment="1">
      <alignment horizontal="center" vertical="center" wrapText="1"/>
    </xf>
    <xf numFmtId="0" fontId="21" fillId="12" borderId="46" xfId="0" applyFont="1" applyFill="1" applyBorder="1" applyAlignment="1">
      <alignment horizontal="center" vertical="center" wrapText="1"/>
    </xf>
    <xf numFmtId="0" fontId="23" fillId="12" borderId="44" xfId="10" applyFont="1" applyFill="1" applyBorder="1" applyAlignment="1">
      <alignment vertical="center" wrapText="1"/>
    </xf>
    <xf numFmtId="0" fontId="23" fillId="12" borderId="45" xfId="10" applyFont="1" applyFill="1" applyBorder="1" applyAlignment="1">
      <alignment vertical="center" wrapText="1"/>
    </xf>
    <xf numFmtId="0" fontId="23" fillId="12" borderId="45" xfId="10" applyFont="1" applyFill="1" applyBorder="1" applyAlignment="1">
      <alignment horizontal="center" vertical="center" wrapText="1"/>
    </xf>
    <xf numFmtId="0" fontId="23" fillId="12" borderId="46" xfId="10" applyFont="1" applyFill="1" applyBorder="1" applyAlignment="1">
      <alignment horizontal="center" vertical="center" wrapText="1"/>
    </xf>
    <xf numFmtId="0" fontId="23" fillId="12" borderId="39" xfId="10" applyFont="1" applyFill="1" applyBorder="1" applyAlignment="1">
      <alignment horizontal="center" vertical="center" wrapText="1"/>
    </xf>
    <xf numFmtId="0" fontId="23" fillId="12" borderId="40" xfId="10" applyFont="1" applyFill="1" applyBorder="1" applyAlignment="1">
      <alignment horizontal="center" vertical="center" wrapText="1"/>
    </xf>
    <xf numFmtId="0" fontId="17" fillId="9" borderId="41" xfId="0" applyFont="1" applyFill="1" applyBorder="1" applyAlignment="1">
      <alignment horizontal="left" vertical="center" wrapText="1"/>
    </xf>
    <xf numFmtId="0" fontId="17" fillId="9" borderId="42" xfId="0" applyFont="1" applyFill="1" applyBorder="1" applyAlignment="1">
      <alignment horizontal="left" vertical="center" wrapText="1"/>
    </xf>
    <xf numFmtId="4" fontId="17" fillId="9" borderId="42" xfId="0" applyNumberFormat="1" applyFont="1" applyFill="1" applyBorder="1" applyAlignment="1">
      <alignment horizontal="center" vertical="center" wrapText="1"/>
    </xf>
    <xf numFmtId="10" fontId="17" fillId="9" borderId="43" xfId="0" applyNumberFormat="1" applyFont="1" applyFill="1" applyBorder="1" applyAlignment="1">
      <alignment horizontal="center" vertical="center" wrapText="1"/>
    </xf>
    <xf numFmtId="0" fontId="15" fillId="9" borderId="41" xfId="10" applyFont="1" applyFill="1" applyBorder="1" applyAlignment="1">
      <alignment horizontal="left" vertical="center" wrapText="1"/>
    </xf>
    <xf numFmtId="0" fontId="15" fillId="9" borderId="42" xfId="10" applyFont="1" applyFill="1" applyBorder="1" applyAlignment="1">
      <alignment horizontal="left" vertical="center" wrapText="1"/>
    </xf>
    <xf numFmtId="4" fontId="15" fillId="9" borderId="42" xfId="10" applyNumberFormat="1" applyFont="1" applyFill="1" applyBorder="1" applyAlignment="1">
      <alignment horizontal="center" vertical="center" wrapText="1"/>
    </xf>
    <xf numFmtId="10" fontId="15" fillId="9" borderId="43" xfId="10" applyNumberFormat="1" applyFont="1" applyFill="1" applyBorder="1" applyAlignment="1">
      <alignment horizontal="center" vertical="center" wrapText="1"/>
    </xf>
    <xf numFmtId="10" fontId="17" fillId="0" borderId="0" xfId="2" applyNumberFormat="1" applyFont="1"/>
    <xf numFmtId="0" fontId="17" fillId="0" borderId="31" xfId="0" applyFont="1" applyBorder="1" applyAlignment="1">
      <alignment vertical="center" wrapText="1"/>
    </xf>
    <xf numFmtId="0" fontId="17" fillId="0" borderId="30" xfId="0" applyFont="1" applyBorder="1" applyAlignment="1">
      <alignment vertical="center" wrapText="1"/>
    </xf>
    <xf numFmtId="4" fontId="17" fillId="0" borderId="30" xfId="0" applyNumberFormat="1" applyFont="1" applyBorder="1" applyAlignment="1">
      <alignment horizontal="center" vertical="center" wrapText="1"/>
    </xf>
    <xf numFmtId="10" fontId="17" fillId="0" borderId="32" xfId="0" applyNumberFormat="1" applyFont="1" applyBorder="1" applyAlignment="1">
      <alignment horizontal="center" vertical="center" wrapText="1"/>
    </xf>
    <xf numFmtId="0" fontId="15" fillId="0" borderId="31" xfId="10" applyFont="1" applyBorder="1" applyAlignment="1">
      <alignment vertical="center" wrapText="1"/>
    </xf>
    <xf numFmtId="0" fontId="15" fillId="0" borderId="30" xfId="10" applyFont="1" applyBorder="1" applyAlignment="1">
      <alignment vertical="center" wrapText="1"/>
    </xf>
    <xf numFmtId="4" fontId="15" fillId="0" borderId="30" xfId="10" applyNumberFormat="1" applyFont="1" applyBorder="1" applyAlignment="1">
      <alignment horizontal="center" vertical="center" wrapText="1"/>
    </xf>
    <xf numFmtId="10" fontId="15" fillId="0" borderId="32" xfId="10" applyNumberFormat="1" applyFont="1" applyBorder="1" applyAlignment="1">
      <alignment horizontal="center" vertical="center" wrapText="1"/>
    </xf>
    <xf numFmtId="0" fontId="17" fillId="11" borderId="31" xfId="0" applyFont="1" applyFill="1" applyBorder="1" applyAlignment="1">
      <alignment vertical="center" wrapText="1"/>
    </xf>
    <xf numFmtId="0" fontId="14" fillId="11" borderId="30" xfId="0" applyFont="1" applyFill="1" applyBorder="1" applyAlignment="1">
      <alignment vertical="center" wrapText="1"/>
    </xf>
    <xf numFmtId="4" fontId="14" fillId="11" borderId="30" xfId="0" applyNumberFormat="1" applyFont="1" applyFill="1" applyBorder="1" applyAlignment="1">
      <alignment horizontal="center" vertical="center" wrapText="1"/>
    </xf>
    <xf numFmtId="10" fontId="14" fillId="11" borderId="32" xfId="0" applyNumberFormat="1" applyFont="1" applyFill="1" applyBorder="1" applyAlignment="1">
      <alignment horizontal="center" vertical="center" wrapText="1"/>
    </xf>
    <xf numFmtId="0" fontId="15" fillId="11" borderId="31" xfId="10" applyFont="1" applyFill="1" applyBorder="1" applyAlignment="1">
      <alignment vertical="center" wrapText="1"/>
    </xf>
    <xf numFmtId="0" fontId="18" fillId="11" borderId="30" xfId="10" applyFont="1" applyFill="1" applyBorder="1" applyAlignment="1">
      <alignment vertical="center" wrapText="1"/>
    </xf>
    <xf numFmtId="4" fontId="18" fillId="11" borderId="30" xfId="10" applyNumberFormat="1" applyFont="1" applyFill="1" applyBorder="1" applyAlignment="1">
      <alignment horizontal="center" vertical="center" wrapText="1"/>
    </xf>
    <xf numFmtId="10" fontId="18" fillId="11" borderId="32" xfId="10" applyNumberFormat="1" applyFont="1" applyFill="1" applyBorder="1" applyAlignment="1">
      <alignment horizontal="center" vertical="center" wrapText="1"/>
    </xf>
    <xf numFmtId="10" fontId="14" fillId="0" borderId="0" xfId="2" applyNumberFormat="1" applyFont="1"/>
    <xf numFmtId="0" fontId="17" fillId="10" borderId="31" xfId="0" applyFont="1" applyFill="1" applyBorder="1" applyAlignment="1">
      <alignment vertical="center" wrapText="1"/>
    </xf>
    <xf numFmtId="0" fontId="14" fillId="10" borderId="30" xfId="0" applyFont="1" applyFill="1" applyBorder="1" applyAlignment="1">
      <alignment vertical="center" wrapText="1"/>
    </xf>
    <xf numFmtId="4" fontId="14" fillId="10" borderId="30" xfId="0" applyNumberFormat="1" applyFont="1" applyFill="1" applyBorder="1" applyAlignment="1">
      <alignment horizontal="center" vertical="center" wrapText="1"/>
    </xf>
    <xf numFmtId="10" fontId="14" fillId="10" borderId="32" xfId="0" applyNumberFormat="1" applyFont="1" applyFill="1" applyBorder="1" applyAlignment="1">
      <alignment horizontal="center" vertical="center" wrapText="1"/>
    </xf>
    <xf numFmtId="0" fontId="15" fillId="10" borderId="31" xfId="10" applyFont="1" applyFill="1" applyBorder="1" applyAlignment="1">
      <alignment vertical="center" wrapText="1"/>
    </xf>
    <xf numFmtId="0" fontId="18" fillId="10" borderId="30" xfId="10" applyFont="1" applyFill="1" applyBorder="1" applyAlignment="1">
      <alignment vertical="center" wrapText="1"/>
    </xf>
    <xf numFmtId="4" fontId="18" fillId="10" borderId="30" xfId="10" applyNumberFormat="1" applyFont="1" applyFill="1" applyBorder="1" applyAlignment="1">
      <alignment horizontal="center" vertical="center" wrapText="1"/>
    </xf>
    <xf numFmtId="10" fontId="18" fillId="10" borderId="32" xfId="10" applyNumberFormat="1" applyFont="1" applyFill="1" applyBorder="1" applyAlignment="1">
      <alignment horizontal="center" vertical="center" wrapText="1"/>
    </xf>
    <xf numFmtId="0" fontId="17" fillId="9" borderId="33" xfId="0" applyFont="1" applyFill="1" applyBorder="1" applyAlignment="1">
      <alignment vertical="center" wrapText="1"/>
    </xf>
    <xf numFmtId="0" fontId="17" fillId="9" borderId="34" xfId="0" applyFont="1" applyFill="1" applyBorder="1" applyAlignment="1">
      <alignment vertical="center" wrapText="1"/>
    </xf>
    <xf numFmtId="4" fontId="17" fillId="9" borderId="34" xfId="0" applyNumberFormat="1" applyFont="1" applyFill="1" applyBorder="1" applyAlignment="1">
      <alignment horizontal="center" vertical="center" wrapText="1"/>
    </xf>
    <xf numFmtId="9" fontId="17" fillId="9" borderId="35" xfId="0" applyNumberFormat="1" applyFont="1" applyFill="1" applyBorder="1" applyAlignment="1">
      <alignment horizontal="center" vertical="center" wrapText="1"/>
    </xf>
    <xf numFmtId="0" fontId="15" fillId="9" borderId="33" xfId="10" applyFont="1" applyFill="1" applyBorder="1" applyAlignment="1">
      <alignment vertical="center" wrapText="1"/>
    </xf>
    <xf numFmtId="0" fontId="15" fillId="9" borderId="34" xfId="10" applyFont="1" applyFill="1" applyBorder="1" applyAlignment="1">
      <alignment vertical="center" wrapText="1"/>
    </xf>
    <xf numFmtId="4" fontId="15" fillId="9" borderId="34" xfId="10" applyNumberFormat="1" applyFont="1" applyFill="1" applyBorder="1" applyAlignment="1">
      <alignment horizontal="center" vertical="center" wrapText="1"/>
    </xf>
    <xf numFmtId="9" fontId="15" fillId="9" borderId="35" xfId="10" applyNumberFormat="1" applyFont="1" applyFill="1" applyBorder="1" applyAlignment="1">
      <alignment horizontal="center" vertical="center" wrapText="1"/>
    </xf>
    <xf numFmtId="0" fontId="25" fillId="0" borderId="0" xfId="0" applyFont="1" applyAlignment="1">
      <alignment vertical="center"/>
    </xf>
    <xf numFmtId="0" fontId="26" fillId="0" borderId="0" xfId="0" applyFont="1" applyAlignment="1">
      <alignment horizontal="left" vertical="center" indent="2"/>
    </xf>
    <xf numFmtId="0" fontId="26" fillId="0" borderId="0" xfId="0" applyFont="1" applyAlignment="1">
      <alignment vertical="center"/>
    </xf>
    <xf numFmtId="165" fontId="14" fillId="0" borderId="0" xfId="2" applyNumberFormat="1" applyFont="1"/>
    <xf numFmtId="0" fontId="26" fillId="0" borderId="0" xfId="0" applyFont="1"/>
    <xf numFmtId="0" fontId="26" fillId="0" borderId="0" xfId="0" applyFont="1" applyAlignment="1">
      <alignment horizontal="left" vertical="center" indent="3"/>
    </xf>
    <xf numFmtId="0" fontId="27" fillId="0" borderId="0" xfId="6" applyFont="1" applyAlignment="1">
      <alignment horizontal="center"/>
    </xf>
    <xf numFmtId="0" fontId="27" fillId="0" borderId="0" xfId="6" applyFont="1"/>
    <xf numFmtId="0" fontId="27" fillId="4" borderId="0" xfId="6" applyFont="1" applyFill="1"/>
    <xf numFmtId="0" fontId="30" fillId="4" borderId="0" xfId="6" applyFont="1" applyFill="1" applyAlignment="1">
      <alignment vertical="center" wrapText="1"/>
    </xf>
    <xf numFmtId="0" fontId="30" fillId="8" borderId="0" xfId="6" applyFont="1" applyFill="1" applyAlignment="1">
      <alignment vertical="center" wrapText="1"/>
    </xf>
    <xf numFmtId="0" fontId="31" fillId="0" borderId="17" xfId="6" applyFont="1" applyBorder="1" applyAlignment="1">
      <alignment horizontal="center"/>
    </xf>
    <xf numFmtId="0" fontId="32" fillId="0" borderId="22" xfId="6" applyFont="1" applyBorder="1"/>
    <xf numFmtId="164" fontId="33" fillId="0" borderId="17" xfId="7" applyFont="1" applyBorder="1"/>
    <xf numFmtId="164" fontId="33" fillId="0" borderId="22" xfId="12" applyFont="1" applyBorder="1"/>
    <xf numFmtId="0" fontId="34" fillId="4" borderId="0" xfId="6" applyFont="1" applyFill="1"/>
    <xf numFmtId="0" fontId="34" fillId="7" borderId="10" xfId="6" applyFont="1" applyFill="1" applyBorder="1"/>
    <xf numFmtId="0" fontId="31" fillId="0" borderId="21" xfId="6" applyFont="1" applyBorder="1" applyAlignment="1">
      <alignment horizontal="center"/>
    </xf>
    <xf numFmtId="0" fontId="32" fillId="0" borderId="20" xfId="6" applyFont="1" applyBorder="1"/>
    <xf numFmtId="0" fontId="34" fillId="4" borderId="10" xfId="6" applyFont="1" applyFill="1" applyBorder="1"/>
    <xf numFmtId="0" fontId="34" fillId="6" borderId="10" xfId="6" applyFont="1" applyFill="1" applyBorder="1"/>
    <xf numFmtId="0" fontId="34" fillId="0" borderId="10" xfId="6" applyFont="1" applyBorder="1"/>
    <xf numFmtId="0" fontId="35" fillId="4" borderId="0" xfId="6" applyFont="1" applyFill="1"/>
    <xf numFmtId="0" fontId="35" fillId="0" borderId="10" xfId="6" applyFont="1" applyBorder="1"/>
    <xf numFmtId="0" fontId="35" fillId="6" borderId="10" xfId="6" applyFont="1" applyFill="1" applyBorder="1"/>
    <xf numFmtId="0" fontId="34" fillId="6" borderId="0" xfId="6" applyFont="1" applyFill="1"/>
    <xf numFmtId="0" fontId="32" fillId="4" borderId="20" xfId="6" applyFont="1" applyFill="1" applyBorder="1"/>
    <xf numFmtId="0" fontId="34" fillId="0" borderId="0" xfId="6" applyFont="1"/>
    <xf numFmtId="0" fontId="35" fillId="6" borderId="0" xfId="6" applyFont="1" applyFill="1"/>
    <xf numFmtId="0" fontId="31" fillId="0" borderId="19" xfId="6" applyFont="1" applyBorder="1" applyAlignment="1">
      <alignment horizontal="center"/>
    </xf>
    <xf numFmtId="0" fontId="32" fillId="0" borderId="18" xfId="6" applyFont="1" applyBorder="1"/>
    <xf numFmtId="0" fontId="36" fillId="0" borderId="16" xfId="0" applyNumberFormat="1" applyFont="1" applyFill="1" applyBorder="1" applyAlignment="1" applyProtection="1">
      <alignment horizontal="center"/>
    </xf>
    <xf numFmtId="0" fontId="36" fillId="0" borderId="16" xfId="0" applyNumberFormat="1" applyFont="1" applyFill="1" applyBorder="1" applyAlignment="1" applyProtection="1"/>
    <xf numFmtId="164" fontId="37" fillId="0" borderId="16" xfId="0" applyNumberFormat="1" applyFont="1" applyFill="1" applyBorder="1" applyAlignment="1" applyProtection="1"/>
    <xf numFmtId="164" fontId="36" fillId="14" borderId="25" xfId="0" applyNumberFormat="1" applyFont="1" applyFill="1" applyBorder="1" applyAlignment="1"/>
    <xf numFmtId="166" fontId="36" fillId="14" borderId="26" xfId="0" applyNumberFormat="1" applyFont="1" applyFill="1" applyBorder="1" applyAlignment="1"/>
    <xf numFmtId="0" fontId="38" fillId="0" borderId="0" xfId="0" applyFont="1" applyAlignment="1">
      <alignment horizontal="center" vertical="top" wrapText="1"/>
    </xf>
    <xf numFmtId="164" fontId="40" fillId="0" borderId="0" xfId="7" applyFont="1"/>
    <xf numFmtId="0" fontId="41" fillId="0" borderId="0" xfId="0" applyFont="1" applyAlignment="1">
      <alignment vertical="center"/>
    </xf>
    <xf numFmtId="0" fontId="42" fillId="0" borderId="0" xfId="0" applyFont="1"/>
    <xf numFmtId="0" fontId="43" fillId="0" borderId="0" xfId="0" applyFont="1" applyAlignment="1">
      <alignment horizontal="left" vertical="center" indent="3"/>
    </xf>
    <xf numFmtId="0" fontId="14" fillId="4" borderId="0" xfId="0" applyFont="1" applyFill="1"/>
    <xf numFmtId="0" fontId="14" fillId="19" borderId="30" xfId="0" applyFont="1" applyFill="1" applyBorder="1" applyAlignment="1">
      <alignment vertical="center" wrapText="1"/>
    </xf>
    <xf numFmtId="0" fontId="7" fillId="0" borderId="0" xfId="13" applyFont="1"/>
    <xf numFmtId="0" fontId="14" fillId="21" borderId="30" xfId="0" applyFont="1" applyFill="1" applyBorder="1" applyAlignment="1">
      <alignment vertical="center" wrapText="1"/>
    </xf>
    <xf numFmtId="0" fontId="14" fillId="18" borderId="41" xfId="0" applyFont="1" applyFill="1" applyBorder="1" applyAlignment="1">
      <alignment horizontal="left" vertical="center" wrapText="1"/>
    </xf>
    <xf numFmtId="4" fontId="14" fillId="18" borderId="42" xfId="0" applyNumberFormat="1" applyFont="1" applyFill="1" applyBorder="1" applyAlignment="1">
      <alignment horizontal="center" vertical="center" wrapText="1"/>
    </xf>
    <xf numFmtId="10" fontId="14" fillId="18" borderId="43" xfId="0" applyNumberFormat="1" applyFont="1" applyFill="1" applyBorder="1" applyAlignment="1">
      <alignment horizontal="center" vertical="center" wrapText="1"/>
    </xf>
    <xf numFmtId="0" fontId="18" fillId="18" borderId="41" xfId="10" applyFont="1" applyFill="1" applyBorder="1" applyAlignment="1">
      <alignment horizontal="left" vertical="center" wrapText="1"/>
    </xf>
    <xf numFmtId="4" fontId="18" fillId="18" borderId="42" xfId="10" applyNumberFormat="1" applyFont="1" applyFill="1" applyBorder="1" applyAlignment="1">
      <alignment horizontal="center" vertical="center" wrapText="1"/>
    </xf>
    <xf numFmtId="10" fontId="18" fillId="18" borderId="43" xfId="10" applyNumberFormat="1" applyFont="1" applyFill="1" applyBorder="1" applyAlignment="1">
      <alignment horizontal="center" vertical="center" wrapText="1"/>
    </xf>
    <xf numFmtId="10" fontId="14" fillId="4" borderId="0" xfId="2" applyNumberFormat="1" applyFont="1" applyFill="1"/>
    <xf numFmtId="0" fontId="14" fillId="20" borderId="41" xfId="0" applyFont="1" applyFill="1" applyBorder="1" applyAlignment="1">
      <alignment horizontal="left" vertical="center" wrapText="1"/>
    </xf>
    <xf numFmtId="4" fontId="14" fillId="20" borderId="42" xfId="0" applyNumberFormat="1" applyFont="1" applyFill="1" applyBorder="1" applyAlignment="1">
      <alignment horizontal="center" vertical="center" wrapText="1"/>
    </xf>
    <xf numFmtId="10" fontId="14" fillId="20" borderId="43" xfId="0" applyNumberFormat="1" applyFont="1" applyFill="1" applyBorder="1" applyAlignment="1">
      <alignment horizontal="center" vertical="center" wrapText="1"/>
    </xf>
    <xf numFmtId="0" fontId="18" fillId="20" borderId="41" xfId="10" applyFont="1" applyFill="1" applyBorder="1" applyAlignment="1">
      <alignment horizontal="left" vertical="center" wrapText="1"/>
    </xf>
    <xf numFmtId="4" fontId="18" fillId="20" borderId="42" xfId="10" applyNumberFormat="1" applyFont="1" applyFill="1" applyBorder="1" applyAlignment="1">
      <alignment horizontal="center" vertical="center" wrapText="1"/>
    </xf>
    <xf numFmtId="10" fontId="18" fillId="20" borderId="43" xfId="10" applyNumberFormat="1" applyFont="1" applyFill="1" applyBorder="1" applyAlignment="1">
      <alignment horizontal="center" vertical="center" wrapText="1"/>
    </xf>
    <xf numFmtId="0" fontId="14" fillId="16" borderId="0" xfId="0" applyFont="1" applyFill="1"/>
    <xf numFmtId="166" fontId="15" fillId="3" borderId="37" xfId="2" applyNumberFormat="1" applyFont="1" applyFill="1" applyBorder="1"/>
    <xf numFmtId="166" fontId="15" fillId="3" borderId="38" xfId="2" applyNumberFormat="1" applyFont="1" applyFill="1" applyBorder="1"/>
    <xf numFmtId="166" fontId="18" fillId="4" borderId="37" xfId="2" applyNumberFormat="1" applyFont="1" applyFill="1" applyBorder="1"/>
    <xf numFmtId="166" fontId="18" fillId="4" borderId="38" xfId="2" applyNumberFormat="1" applyFont="1" applyFill="1" applyBorder="1"/>
    <xf numFmtId="166" fontId="18" fillId="3" borderId="37" xfId="2" applyNumberFormat="1" applyFont="1" applyFill="1" applyBorder="1"/>
    <xf numFmtId="166" fontId="18" fillId="3" borderId="38" xfId="2" applyNumberFormat="1" applyFont="1" applyFill="1" applyBorder="1"/>
    <xf numFmtId="166" fontId="15" fillId="0" borderId="11" xfId="2" applyNumberFormat="1" applyFont="1" applyBorder="1"/>
    <xf numFmtId="166" fontId="15" fillId="0" borderId="9" xfId="2" applyNumberFormat="1" applyFont="1" applyBorder="1"/>
    <xf numFmtId="166" fontId="14" fillId="3" borderId="11" xfId="2" applyNumberFormat="1" applyFont="1" applyFill="1" applyBorder="1"/>
    <xf numFmtId="166" fontId="14" fillId="3" borderId="9" xfId="2" applyNumberFormat="1" applyFont="1" applyFill="1" applyBorder="1"/>
    <xf numFmtId="166" fontId="14" fillId="0" borderId="11" xfId="2" applyNumberFormat="1" applyFont="1" applyBorder="1"/>
    <xf numFmtId="166" fontId="14" fillId="0" borderId="9" xfId="2" applyNumberFormat="1" applyFont="1" applyBorder="1"/>
    <xf numFmtId="166" fontId="15" fillId="3" borderId="8" xfId="2" applyNumberFormat="1" applyFont="1" applyFill="1" applyBorder="1"/>
    <xf numFmtId="166" fontId="15" fillId="3" borderId="6" xfId="2" applyNumberFormat="1" applyFont="1" applyFill="1" applyBorder="1"/>
    <xf numFmtId="0" fontId="15" fillId="22" borderId="2" xfId="0" applyFont="1" applyFill="1" applyBorder="1" applyAlignment="1">
      <alignment horizontal="center" vertical="center"/>
    </xf>
    <xf numFmtId="0" fontId="15" fillId="22" borderId="3" xfId="0" applyFont="1" applyFill="1" applyBorder="1" applyAlignment="1">
      <alignment horizontal="center" vertical="center"/>
    </xf>
    <xf numFmtId="0" fontId="15" fillId="22" borderId="3" xfId="0" applyFont="1" applyFill="1" applyBorder="1" applyAlignment="1">
      <alignment horizontal="center" vertical="center" wrapText="1"/>
    </xf>
    <xf numFmtId="0" fontId="14" fillId="15" borderId="4" xfId="0" applyFont="1" applyFill="1" applyBorder="1" applyAlignment="1">
      <alignment vertical="center"/>
    </xf>
    <xf numFmtId="4" fontId="14" fillId="15" borderId="5" xfId="0" applyNumberFormat="1" applyFont="1" applyFill="1" applyBorder="1" applyAlignment="1">
      <alignment horizontal="right" vertical="center"/>
    </xf>
    <xf numFmtId="10" fontId="14" fillId="15" borderId="5" xfId="0" applyNumberFormat="1" applyFont="1" applyFill="1" applyBorder="1" applyAlignment="1">
      <alignment horizontal="right" vertical="center"/>
    </xf>
    <xf numFmtId="0" fontId="14" fillId="3" borderId="4" xfId="0" applyFont="1" applyFill="1" applyBorder="1" applyAlignment="1">
      <alignment vertical="center"/>
    </xf>
    <xf numFmtId="0" fontId="14" fillId="4" borderId="4" xfId="0" applyFont="1" applyFill="1" applyBorder="1" applyAlignment="1">
      <alignment vertical="center"/>
    </xf>
    <xf numFmtId="4" fontId="14" fillId="4" borderId="5" xfId="0" applyNumberFormat="1" applyFont="1" applyFill="1" applyBorder="1" applyAlignment="1">
      <alignment horizontal="right" vertical="center"/>
    </xf>
    <xf numFmtId="10" fontId="14" fillId="23" borderId="5" xfId="0" applyNumberFormat="1" applyFont="1" applyFill="1" applyBorder="1" applyAlignment="1">
      <alignment horizontal="right" vertical="center"/>
    </xf>
    <xf numFmtId="0" fontId="27" fillId="3" borderId="36" xfId="38" applyFont="1" applyFill="1" applyBorder="1"/>
    <xf numFmtId="43" fontId="27" fillId="3" borderId="49" xfId="39" applyFont="1" applyFill="1" applyBorder="1"/>
    <xf numFmtId="43" fontId="27" fillId="3" borderId="49" xfId="39" applyFont="1" applyFill="1" applyBorder="1" applyAlignment="1">
      <alignment horizontal="center" vertical="center"/>
    </xf>
    <xf numFmtId="0" fontId="27" fillId="4" borderId="36" xfId="38" applyFont="1" applyFill="1" applyBorder="1"/>
    <xf numFmtId="43" fontId="27" fillId="4" borderId="36" xfId="39" applyFont="1" applyFill="1" applyBorder="1"/>
    <xf numFmtId="43" fontId="27" fillId="4" borderId="49" xfId="39" applyFont="1" applyFill="1" applyBorder="1" applyAlignment="1">
      <alignment horizontal="center" vertical="center"/>
    </xf>
    <xf numFmtId="43" fontId="27" fillId="3" borderId="36" xfId="39" applyFont="1" applyFill="1" applyBorder="1"/>
    <xf numFmtId="43" fontId="40" fillId="3" borderId="49" xfId="39" applyFont="1" applyFill="1" applyBorder="1"/>
    <xf numFmtId="43" fontId="27" fillId="4" borderId="49" xfId="39" applyFont="1" applyFill="1" applyBorder="1"/>
    <xf numFmtId="164" fontId="18" fillId="0" borderId="10" xfId="0" applyNumberFormat="1" applyFont="1" applyBorder="1"/>
    <xf numFmtId="164" fontId="48" fillId="0" borderId="10" xfId="0" applyNumberFormat="1" applyFont="1" applyBorder="1"/>
    <xf numFmtId="164" fontId="15" fillId="0" borderId="10" xfId="0" applyNumberFormat="1" applyFont="1" applyBorder="1"/>
    <xf numFmtId="0" fontId="15" fillId="23" borderId="4" xfId="0" applyFont="1" applyFill="1" applyBorder="1" applyAlignment="1">
      <alignment vertical="center"/>
    </xf>
    <xf numFmtId="4" fontId="15" fillId="23" borderId="5" xfId="0" applyNumberFormat="1" applyFont="1" applyFill="1" applyBorder="1" applyAlignment="1">
      <alignment horizontal="right" vertical="center"/>
    </xf>
    <xf numFmtId="10" fontId="15" fillId="23" borderId="5" xfId="0" applyNumberFormat="1" applyFont="1" applyFill="1" applyBorder="1" applyAlignment="1">
      <alignment horizontal="right" vertical="center"/>
    </xf>
    <xf numFmtId="0" fontId="35" fillId="4" borderId="16" xfId="38" applyFont="1" applyFill="1" applyBorder="1"/>
    <xf numFmtId="43" fontId="35" fillId="4" borderId="16" xfId="39" quotePrefix="1" applyFont="1" applyFill="1" applyBorder="1" applyAlignment="1">
      <alignment horizontal="right"/>
    </xf>
    <xf numFmtId="43" fontId="35" fillId="4" borderId="16" xfId="38" applyNumberFormat="1" applyFont="1" applyFill="1" applyBorder="1" applyAlignment="1">
      <alignment horizontal="center"/>
    </xf>
    <xf numFmtId="0" fontId="15" fillId="16" borderId="0" xfId="0" applyFont="1" applyFill="1"/>
    <xf numFmtId="0" fontId="49" fillId="0" borderId="15" xfId="0" applyFont="1" applyBorder="1" applyAlignment="1">
      <alignment horizontal="left"/>
    </xf>
    <xf numFmtId="164" fontId="50" fillId="0" borderId="0" xfId="32" applyFont="1" applyAlignment="1">
      <alignment horizontal="right"/>
    </xf>
    <xf numFmtId="0" fontId="52" fillId="0" borderId="0" xfId="0" applyFont="1" applyAlignment="1">
      <alignment horizontal="center" vertical="center" wrapText="1"/>
    </xf>
    <xf numFmtId="169" fontId="31" fillId="4" borderId="49" xfId="2" applyNumberFormat="1" applyFont="1" applyFill="1" applyBorder="1"/>
    <xf numFmtId="169" fontId="31" fillId="4" borderId="26" xfId="2" applyNumberFormat="1" applyFont="1" applyFill="1" applyBorder="1"/>
    <xf numFmtId="10" fontId="31" fillId="4" borderId="50" xfId="2" applyNumberFormat="1" applyFont="1" applyFill="1" applyBorder="1"/>
    <xf numFmtId="10" fontId="36" fillId="14" borderId="51" xfId="0" applyNumberFormat="1" applyFont="1" applyFill="1" applyBorder="1" applyAlignment="1"/>
    <xf numFmtId="164" fontId="29" fillId="8" borderId="78" xfId="1" applyFont="1" applyFill="1" applyBorder="1" applyAlignment="1">
      <alignment horizontal="center" vertical="center" wrapText="1"/>
    </xf>
    <xf numFmtId="0" fontId="29" fillId="8" borderId="26" xfId="6" applyFont="1" applyFill="1" applyBorder="1" applyAlignment="1">
      <alignment horizontal="center" vertical="center" wrapText="1"/>
    </xf>
    <xf numFmtId="164" fontId="29" fillId="8" borderId="26" xfId="7" applyFont="1" applyFill="1" applyBorder="1" applyAlignment="1">
      <alignment horizontal="center" vertical="center" wrapText="1"/>
    </xf>
    <xf numFmtId="164" fontId="29" fillId="8" borderId="76" xfId="7" applyFont="1" applyFill="1" applyBorder="1" applyAlignment="1">
      <alignment horizontal="center" vertical="center" wrapText="1"/>
    </xf>
    <xf numFmtId="0" fontId="7" fillId="0" borderId="0" xfId="45" applyFont="1"/>
    <xf numFmtId="0" fontId="12" fillId="0" borderId="0" xfId="8" applyFont="1"/>
    <xf numFmtId="0" fontId="54" fillId="24" borderId="14" xfId="8" applyFont="1" applyFill="1" applyBorder="1" applyAlignment="1">
      <alignment horizontal="center"/>
    </xf>
    <xf numFmtId="2" fontId="54" fillId="24" borderId="77" xfId="44" applyNumberFormat="1" applyFont="1" applyFill="1" applyBorder="1"/>
    <xf numFmtId="2" fontId="54" fillId="24" borderId="14" xfId="44" applyNumberFormat="1" applyFont="1" applyFill="1" applyBorder="1" applyAlignment="1">
      <alignment horizontal="center"/>
    </xf>
    <xf numFmtId="2" fontId="54" fillId="24" borderId="79" xfId="44" applyNumberFormat="1" applyFont="1" applyFill="1" applyBorder="1" applyAlignment="1">
      <alignment horizontal="center"/>
    </xf>
    <xf numFmtId="2" fontId="54" fillId="24" borderId="13" xfId="44" applyNumberFormat="1" applyFont="1" applyFill="1" applyBorder="1" applyAlignment="1">
      <alignment horizontal="center" wrapText="1"/>
    </xf>
    <xf numFmtId="2" fontId="54" fillId="24" borderId="13" xfId="44" applyNumberFormat="1" applyFont="1" applyFill="1" applyBorder="1" applyAlignment="1">
      <alignment horizontal="center"/>
    </xf>
    <xf numFmtId="2" fontId="54" fillId="24" borderId="13" xfId="44" applyNumberFormat="1" applyFont="1" applyFill="1" applyBorder="1"/>
    <xf numFmtId="2" fontId="54" fillId="24" borderId="12" xfId="44" applyNumberFormat="1" applyFont="1" applyFill="1" applyBorder="1" applyAlignment="1">
      <alignment horizontal="center"/>
    </xf>
    <xf numFmtId="0" fontId="12" fillId="0" borderId="36" xfId="8" applyFont="1" applyBorder="1"/>
    <xf numFmtId="2" fontId="54" fillId="0" borderId="55" xfId="44" applyNumberFormat="1" applyFont="1" applyBorder="1" applyAlignment="1">
      <alignment horizontal="center"/>
    </xf>
    <xf numFmtId="2" fontId="54" fillId="0" borderId="68" xfId="44" applyNumberFormat="1" applyFont="1" applyBorder="1" applyAlignment="1">
      <alignment horizontal="center"/>
    </xf>
    <xf numFmtId="2" fontId="54" fillId="0" borderId="80" xfId="44" applyNumberFormat="1" applyFont="1" applyBorder="1" applyAlignment="1">
      <alignment horizontal="center"/>
    </xf>
    <xf numFmtId="2" fontId="54" fillId="0" borderId="69" xfId="44" applyNumberFormat="1" applyFont="1" applyBorder="1" applyAlignment="1">
      <alignment horizontal="center" wrapText="1"/>
    </xf>
    <xf numFmtId="2" fontId="54" fillId="0" borderId="69" xfId="44" applyNumberFormat="1" applyFont="1" applyBorder="1" applyAlignment="1">
      <alignment horizontal="center"/>
    </xf>
    <xf numFmtId="2" fontId="54" fillId="0" borderId="70" xfId="44" applyNumberFormat="1" applyFont="1" applyBorder="1" applyAlignment="1">
      <alignment horizontal="center"/>
    </xf>
    <xf numFmtId="0" fontId="12" fillId="0" borderId="14" xfId="8" applyFont="1" applyBorder="1"/>
    <xf numFmtId="2" fontId="54" fillId="0" borderId="13" xfId="44" applyNumberFormat="1" applyFont="1" applyBorder="1" applyAlignment="1">
      <alignment horizontal="center"/>
    </xf>
    <xf numFmtId="2" fontId="54" fillId="0" borderId="13" xfId="44" applyNumberFormat="1" applyFont="1" applyBorder="1" applyAlignment="1">
      <alignment horizontal="center" wrapText="1"/>
    </xf>
    <xf numFmtId="2" fontId="54" fillId="0" borderId="12" xfId="44" applyNumberFormat="1" applyFont="1" applyBorder="1" applyAlignment="1">
      <alignment horizontal="center"/>
    </xf>
    <xf numFmtId="2" fontId="54" fillId="8" borderId="11" xfId="44" applyNumberFormat="1" applyFont="1" applyFill="1" applyBorder="1" applyAlignment="1">
      <alignment horizontal="left"/>
    </xf>
    <xf numFmtId="164" fontId="54" fillId="8" borderId="10" xfId="32" applyFont="1" applyFill="1" applyBorder="1"/>
    <xf numFmtId="2" fontId="12" fillId="8" borderId="10" xfId="9" applyNumberFormat="1" applyFont="1" applyFill="1" applyBorder="1"/>
    <xf numFmtId="9" fontId="54" fillId="8" borderId="9" xfId="8" applyNumberFormat="1" applyFont="1" applyFill="1" applyBorder="1"/>
    <xf numFmtId="2" fontId="12" fillId="0" borderId="11" xfId="44" applyNumberFormat="1" applyFont="1" applyBorder="1"/>
    <xf numFmtId="2" fontId="12" fillId="0" borderId="10" xfId="9" applyNumberFormat="1" applyFont="1" applyBorder="1"/>
    <xf numFmtId="164" fontId="12" fillId="0" borderId="10" xfId="32" applyFont="1" applyBorder="1"/>
    <xf numFmtId="39" fontId="12" fillId="0" borderId="10" xfId="44" applyNumberFormat="1" applyFont="1" applyBorder="1"/>
    <xf numFmtId="9" fontId="54" fillId="0" borderId="9" xfId="8" applyNumberFormat="1" applyFont="1" applyBorder="1"/>
    <xf numFmtId="2" fontId="12" fillId="8" borderId="11" xfId="44" applyNumberFormat="1" applyFont="1" applyFill="1" applyBorder="1"/>
    <xf numFmtId="39" fontId="12" fillId="8" borderId="10" xfId="44" applyNumberFormat="1" applyFont="1" applyFill="1" applyBorder="1"/>
    <xf numFmtId="0" fontId="54" fillId="8" borderId="9" xfId="8" applyFont="1" applyFill="1" applyBorder="1"/>
    <xf numFmtId="0" fontId="54" fillId="0" borderId="9" xfId="8" applyFont="1" applyBorder="1"/>
    <xf numFmtId="164" fontId="12" fillId="8" borderId="10" xfId="32" applyFont="1" applyFill="1" applyBorder="1"/>
    <xf numFmtId="164" fontId="12" fillId="0" borderId="10" xfId="9" applyFont="1" applyBorder="1"/>
    <xf numFmtId="2" fontId="54" fillId="8" borderId="11" xfId="44" applyNumberFormat="1" applyFont="1" applyFill="1" applyBorder="1"/>
    <xf numFmtId="39" fontId="54" fillId="8" borderId="10" xfId="44" applyNumberFormat="1" applyFont="1" applyFill="1" applyBorder="1"/>
    <xf numFmtId="2" fontId="12" fillId="8" borderId="11" xfId="44" applyNumberFormat="1" applyFont="1" applyFill="1" applyBorder="1" applyAlignment="1">
      <alignment wrapText="1"/>
    </xf>
    <xf numFmtId="2" fontId="12" fillId="0" borderId="11" xfId="44" applyNumberFormat="1" applyFont="1" applyBorder="1" applyAlignment="1">
      <alignment wrapText="1"/>
    </xf>
    <xf numFmtId="2" fontId="54" fillId="0" borderId="11" xfId="44" applyNumberFormat="1" applyFont="1" applyBorder="1"/>
    <xf numFmtId="39" fontId="54" fillId="0" borderId="10" xfId="44" applyNumberFormat="1" applyFont="1" applyBorder="1"/>
    <xf numFmtId="39" fontId="12" fillId="8" borderId="69" xfId="44" applyNumberFormat="1" applyFont="1" applyFill="1" applyBorder="1"/>
    <xf numFmtId="39" fontId="12" fillId="8" borderId="69" xfId="8" applyNumberFormat="1" applyFont="1" applyFill="1" applyBorder="1"/>
    <xf numFmtId="9" fontId="54" fillId="8" borderId="70" xfId="8" applyNumberFormat="1" applyFont="1" applyFill="1" applyBorder="1"/>
    <xf numFmtId="39" fontId="12" fillId="0" borderId="10" xfId="8" applyNumberFormat="1" applyFont="1" applyBorder="1"/>
    <xf numFmtId="2" fontId="54" fillId="8" borderId="8" xfId="44" applyNumberFormat="1" applyFont="1" applyFill="1" applyBorder="1"/>
    <xf numFmtId="164" fontId="54" fillId="8" borderId="7" xfId="9" applyFont="1" applyFill="1" applyBorder="1"/>
    <xf numFmtId="39" fontId="54" fillId="8" borderId="7" xfId="44" applyNumberFormat="1" applyFont="1" applyFill="1" applyBorder="1"/>
    <xf numFmtId="9" fontId="54" fillId="8" borderId="6" xfId="8" applyNumberFormat="1" applyFont="1" applyFill="1" applyBorder="1"/>
    <xf numFmtId="0" fontId="9" fillId="4" borderId="0" xfId="3" applyFont="1" applyFill="1" applyBorder="1"/>
    <xf numFmtId="0" fontId="6" fillId="4" borderId="0" xfId="3" applyFill="1" applyBorder="1"/>
    <xf numFmtId="0" fontId="9" fillId="4" borderId="0" xfId="3" applyFont="1" applyFill="1" applyBorder="1" applyAlignment="1">
      <alignment horizontal="left"/>
    </xf>
    <xf numFmtId="0" fontId="12" fillId="4" borderId="0" xfId="3" applyFont="1" applyFill="1" applyBorder="1"/>
    <xf numFmtId="0" fontId="11" fillId="4" borderId="0" xfId="3" applyFont="1" applyFill="1" applyBorder="1"/>
    <xf numFmtId="0" fontId="8" fillId="4" borderId="0" xfId="3" applyFont="1" applyFill="1" applyBorder="1"/>
    <xf numFmtId="164" fontId="62" fillId="4" borderId="10" xfId="4" applyFont="1" applyFill="1" applyBorder="1" applyAlignment="1">
      <alignment horizontal="center"/>
    </xf>
    <xf numFmtId="164" fontId="62" fillId="4" borderId="9" xfId="4" applyFont="1" applyFill="1" applyBorder="1" applyAlignment="1">
      <alignment horizontal="center"/>
    </xf>
    <xf numFmtId="164" fontId="62" fillId="3" borderId="10" xfId="4" applyFont="1" applyFill="1" applyBorder="1" applyAlignment="1">
      <alignment horizontal="right"/>
    </xf>
    <xf numFmtId="10" fontId="62" fillId="3" borderId="9" xfId="5" applyNumberFormat="1" applyFont="1" applyFill="1" applyBorder="1" applyAlignment="1">
      <alignment horizontal="right"/>
    </xf>
    <xf numFmtId="164" fontId="62" fillId="4" borderId="10" xfId="4" applyFont="1" applyFill="1" applyBorder="1" applyAlignment="1">
      <alignment horizontal="right"/>
    </xf>
    <xf numFmtId="164" fontId="62" fillId="3" borderId="9" xfId="4" applyFont="1" applyFill="1" applyBorder="1" applyAlignment="1">
      <alignment horizontal="right"/>
    </xf>
    <xf numFmtId="164" fontId="64" fillId="3" borderId="10" xfId="4" applyFont="1" applyFill="1" applyBorder="1" applyAlignment="1">
      <alignment horizontal="right"/>
    </xf>
    <xf numFmtId="10" fontId="59" fillId="3" borderId="9" xfId="5" applyNumberFormat="1" applyFont="1" applyFill="1" applyBorder="1" applyAlignment="1">
      <alignment horizontal="right"/>
    </xf>
    <xf numFmtId="164" fontId="59" fillId="4" borderId="10" xfId="4" applyFont="1" applyFill="1" applyBorder="1" applyAlignment="1">
      <alignment horizontal="right"/>
    </xf>
    <xf numFmtId="10" fontId="59" fillId="4" borderId="9" xfId="5" applyNumberFormat="1" applyFont="1" applyFill="1" applyBorder="1" applyAlignment="1">
      <alignment horizontal="right"/>
    </xf>
    <xf numFmtId="39" fontId="59" fillId="3" borderId="10" xfId="4" applyNumberFormat="1" applyFont="1" applyFill="1" applyBorder="1" applyAlignment="1">
      <alignment horizontal="right"/>
    </xf>
    <xf numFmtId="39" fontId="59" fillId="3" borderId="9" xfId="4" applyNumberFormat="1" applyFont="1" applyFill="1" applyBorder="1" applyAlignment="1">
      <alignment horizontal="right"/>
    </xf>
    <xf numFmtId="39" fontId="62" fillId="4" borderId="10" xfId="4" applyNumberFormat="1" applyFont="1" applyFill="1" applyBorder="1" applyAlignment="1">
      <alignment horizontal="right"/>
    </xf>
    <xf numFmtId="39" fontId="62" fillId="3" borderId="10" xfId="4" applyNumberFormat="1" applyFont="1" applyFill="1" applyBorder="1" applyAlignment="1">
      <alignment horizontal="right"/>
    </xf>
    <xf numFmtId="164" fontId="59" fillId="3" borderId="7" xfId="4" applyFont="1" applyFill="1" applyBorder="1"/>
    <xf numFmtId="10" fontId="59" fillId="3" borderId="6" xfId="5" applyNumberFormat="1" applyFont="1" applyFill="1" applyBorder="1" applyAlignment="1">
      <alignment horizontal="right"/>
    </xf>
    <xf numFmtId="0" fontId="63" fillId="0" borderId="0" xfId="3" applyFont="1" applyAlignment="1">
      <alignment horizontal="left"/>
    </xf>
    <xf numFmtId="0" fontId="61" fillId="5" borderId="14" xfId="3" applyFont="1" applyFill="1" applyBorder="1"/>
    <xf numFmtId="0" fontId="61" fillId="5" borderId="13" xfId="3" applyFont="1" applyFill="1" applyBorder="1" applyAlignment="1">
      <alignment horizontal="center" wrapText="1"/>
    </xf>
    <xf numFmtId="0" fontId="61" fillId="5" borderId="12" xfId="3" applyFont="1" applyFill="1" applyBorder="1" applyAlignment="1">
      <alignment horizontal="center" wrapText="1"/>
    </xf>
    <xf numFmtId="0" fontId="59" fillId="4" borderId="11" xfId="3" applyFont="1" applyFill="1" applyBorder="1"/>
    <xf numFmtId="43" fontId="9" fillId="4" borderId="0" xfId="3" applyNumberFormat="1" applyFont="1" applyFill="1"/>
    <xf numFmtId="0" fontId="62" fillId="3" borderId="11" xfId="3" applyFont="1" applyFill="1" applyBorder="1" applyAlignment="1">
      <alignment horizontal="left"/>
    </xf>
    <xf numFmtId="0" fontId="65" fillId="0" borderId="0" xfId="3" applyFont="1"/>
    <xf numFmtId="0" fontId="62" fillId="4" borderId="11" xfId="3" applyFont="1" applyFill="1" applyBorder="1" applyAlignment="1">
      <alignment horizontal="left"/>
    </xf>
    <xf numFmtId="0" fontId="59" fillId="3" borderId="11" xfId="3" applyFont="1" applyFill="1" applyBorder="1"/>
    <xf numFmtId="0" fontId="62" fillId="3" borderId="11" xfId="3" applyFont="1" applyFill="1" applyBorder="1"/>
    <xf numFmtId="0" fontId="62" fillId="4" borderId="11" xfId="3" applyFont="1" applyFill="1" applyBorder="1"/>
    <xf numFmtId="170" fontId="66" fillId="4" borderId="0" xfId="3" applyNumberFormat="1" applyFont="1" applyFill="1" applyAlignment="1" applyProtection="1">
      <alignment horizontal="right" vertical="top"/>
      <protection locked="0"/>
    </xf>
    <xf numFmtId="0" fontId="62" fillId="4" borderId="10" xfId="3" applyFont="1" applyFill="1" applyBorder="1"/>
    <xf numFmtId="0" fontId="62" fillId="4" borderId="9" xfId="3" applyFont="1" applyFill="1" applyBorder="1"/>
    <xf numFmtId="0" fontId="59" fillId="4" borderId="11" xfId="3" applyFont="1" applyFill="1" applyBorder="1" applyAlignment="1">
      <alignment horizontal="left"/>
    </xf>
    <xf numFmtId="0" fontId="59" fillId="3" borderId="8" xfId="3" applyFont="1" applyFill="1" applyBorder="1"/>
    <xf numFmtId="0" fontId="56" fillId="0" borderId="0" xfId="3" applyFont="1"/>
    <xf numFmtId="164" fontId="47" fillId="0" borderId="0" xfId="4" applyFont="1" applyBorder="1" applyAlignment="1">
      <alignment horizontal="center"/>
    </xf>
    <xf numFmtId="0" fontId="67" fillId="0" borderId="0" xfId="3" applyFont="1" applyAlignment="1">
      <alignment horizontal="left"/>
    </xf>
    <xf numFmtId="0" fontId="8" fillId="0" borderId="0" xfId="3" applyFont="1" applyAlignment="1">
      <alignment horizontal="left"/>
    </xf>
    <xf numFmtId="164" fontId="8" fillId="0" borderId="0" xfId="4" applyFont="1"/>
    <xf numFmtId="0" fontId="67" fillId="0" borderId="0" xfId="3" applyFont="1"/>
    <xf numFmtId="4" fontId="68" fillId="0" borderId="0" xfId="3" applyNumberFormat="1" applyFont="1"/>
    <xf numFmtId="0" fontId="46" fillId="0" borderId="0" xfId="3" applyFont="1"/>
    <xf numFmtId="164" fontId="56" fillId="0" borderId="0" xfId="4" applyFont="1"/>
    <xf numFmtId="0" fontId="46" fillId="0" borderId="0" xfId="3" applyFont="1" applyAlignment="1">
      <alignment horizontal="right"/>
    </xf>
    <xf numFmtId="0" fontId="46" fillId="0" borderId="0" xfId="3" applyFont="1" applyAlignment="1">
      <alignment horizontal="left"/>
    </xf>
    <xf numFmtId="43" fontId="7" fillId="0" borderId="0" xfId="3" applyNumberFormat="1" applyFont="1"/>
    <xf numFmtId="0" fontId="69" fillId="0" borderId="0" xfId="3" applyFont="1"/>
    <xf numFmtId="165" fontId="7" fillId="0" borderId="0" xfId="5" applyNumberFormat="1" applyFont="1"/>
    <xf numFmtId="0" fontId="60" fillId="0" borderId="0" xfId="3" applyFont="1"/>
    <xf numFmtId="0" fontId="57" fillId="0" borderId="0" xfId="33" applyFont="1"/>
    <xf numFmtId="0" fontId="53" fillId="0" borderId="0" xfId="33" applyFont="1"/>
    <xf numFmtId="0" fontId="8" fillId="0" borderId="0" xfId="33" applyFont="1"/>
    <xf numFmtId="0" fontId="70" fillId="0" borderId="0" xfId="33" applyFont="1"/>
    <xf numFmtId="0" fontId="64" fillId="0" borderId="0" xfId="33" applyFont="1"/>
    <xf numFmtId="0" fontId="11" fillId="0" borderId="0" xfId="33" applyFont="1"/>
    <xf numFmtId="0" fontId="70" fillId="24" borderId="24" xfId="33" applyFont="1" applyFill="1" applyBorder="1" applyAlignment="1">
      <alignment horizontal="center"/>
    </xf>
    <xf numFmtId="0" fontId="57" fillId="24" borderId="24" xfId="33" applyFont="1" applyFill="1" applyBorder="1" applyAlignment="1">
      <alignment horizontal="center"/>
    </xf>
    <xf numFmtId="0" fontId="70" fillId="0" borderId="56" xfId="33" applyFont="1" applyBorder="1"/>
    <xf numFmtId="0" fontId="57" fillId="0" borderId="56" xfId="33" applyFont="1" applyBorder="1"/>
    <xf numFmtId="0" fontId="70" fillId="24" borderId="49" xfId="33" applyFont="1" applyFill="1" applyBorder="1" applyAlignment="1">
      <alignment horizontal="center"/>
    </xf>
    <xf numFmtId="0" fontId="57" fillId="24" borderId="49" xfId="33" applyFont="1" applyFill="1" applyBorder="1" applyAlignment="1">
      <alignment horizontal="center"/>
    </xf>
    <xf numFmtId="0" fontId="57" fillId="24" borderId="26" xfId="33" applyFont="1" applyFill="1" applyBorder="1" applyAlignment="1">
      <alignment horizontal="center"/>
    </xf>
    <xf numFmtId="0" fontId="57" fillId="24" borderId="26" xfId="33" applyFont="1" applyFill="1" applyBorder="1" applyAlignment="1">
      <alignment horizontal="center" wrapText="1"/>
    </xf>
    <xf numFmtId="0" fontId="70" fillId="0" borderId="57" xfId="33" applyFont="1" applyBorder="1"/>
    <xf numFmtId="0" fontId="57" fillId="0" borderId="57" xfId="33" applyFont="1" applyBorder="1" applyAlignment="1">
      <alignment horizontal="right"/>
    </xf>
    <xf numFmtId="0" fontId="58" fillId="0" borderId="58" xfId="3" applyFont="1" applyBorder="1"/>
    <xf numFmtId="0" fontId="56" fillId="0" borderId="59" xfId="3" applyFont="1" applyBorder="1"/>
    <xf numFmtId="164" fontId="58" fillId="0" borderId="59" xfId="3" applyNumberFormat="1" applyFont="1" applyBorder="1"/>
    <xf numFmtId="164" fontId="56" fillId="0" borderId="59" xfId="34" applyFont="1" applyFill="1" applyBorder="1"/>
    <xf numFmtId="164" fontId="56" fillId="0" borderId="59" xfId="34" applyFont="1" applyBorder="1"/>
    <xf numFmtId="164" fontId="56" fillId="0" borderId="64" xfId="34" applyFont="1" applyFill="1" applyBorder="1"/>
    <xf numFmtId="164" fontId="70" fillId="0" borderId="0" xfId="34" applyFont="1"/>
    <xf numFmtId="0" fontId="58" fillId="0" borderId="0" xfId="3" applyFont="1"/>
    <xf numFmtId="0" fontId="58" fillId="8" borderId="60" xfId="3" applyFont="1" applyFill="1" applyBorder="1"/>
    <xf numFmtId="0" fontId="56" fillId="8" borderId="61" xfId="3" applyFont="1" applyFill="1" applyBorder="1"/>
    <xf numFmtId="164" fontId="58" fillId="8" borderId="61" xfId="3" applyNumberFormat="1" applyFont="1" applyFill="1" applyBorder="1"/>
    <xf numFmtId="164" fontId="56" fillId="8" borderId="61" xfId="34" applyFont="1" applyFill="1" applyBorder="1"/>
    <xf numFmtId="164" fontId="56" fillId="8" borderId="64" xfId="34" applyFont="1" applyFill="1" applyBorder="1"/>
    <xf numFmtId="164" fontId="58" fillId="7" borderId="0" xfId="3" applyNumberFormat="1" applyFont="1" applyFill="1"/>
    <xf numFmtId="0" fontId="58" fillId="7" borderId="0" xfId="3" applyFont="1" applyFill="1"/>
    <xf numFmtId="0" fontId="58" fillId="0" borderId="60" xfId="3" applyFont="1" applyBorder="1"/>
    <xf numFmtId="0" fontId="56" fillId="0" borderId="61" xfId="3" applyFont="1" applyBorder="1"/>
    <xf numFmtId="164" fontId="58" fillId="0" borderId="61" xfId="3" applyNumberFormat="1" applyFont="1" applyBorder="1"/>
    <xf numFmtId="164" fontId="56" fillId="0" borderId="61" xfId="34" applyFont="1" applyFill="1" applyBorder="1"/>
    <xf numFmtId="164" fontId="56" fillId="0" borderId="61" xfId="34" applyFont="1" applyBorder="1"/>
    <xf numFmtId="164" fontId="58" fillId="0" borderId="0" xfId="3" applyNumberFormat="1" applyFont="1"/>
    <xf numFmtId="164" fontId="58" fillId="0" borderId="0" xfId="34" applyFont="1"/>
    <xf numFmtId="164" fontId="58" fillId="0" borderId="0" xfId="34" applyFont="1" applyFill="1"/>
    <xf numFmtId="43" fontId="58" fillId="0" borderId="0" xfId="37" applyFont="1" applyFill="1"/>
    <xf numFmtId="0" fontId="58" fillId="8" borderId="65" xfId="3" applyFont="1" applyFill="1" applyBorder="1"/>
    <xf numFmtId="0" fontId="55" fillId="8" borderId="66" xfId="33" applyFont="1" applyFill="1" applyBorder="1" applyAlignment="1">
      <alignment wrapText="1"/>
    </xf>
    <xf numFmtId="164" fontId="55" fillId="8" borderId="66" xfId="3" applyNumberFormat="1" applyFont="1" applyFill="1" applyBorder="1"/>
    <xf numFmtId="164" fontId="55" fillId="8" borderId="66" xfId="34" applyFont="1" applyFill="1" applyBorder="1"/>
    <xf numFmtId="164" fontId="56" fillId="8" borderId="66" xfId="34" applyFont="1" applyFill="1" applyBorder="1"/>
    <xf numFmtId="164" fontId="55" fillId="8" borderId="64" xfId="34" applyFont="1" applyFill="1" applyBorder="1"/>
    <xf numFmtId="0" fontId="58" fillId="0" borderId="24" xfId="3" applyFont="1" applyBorder="1"/>
    <xf numFmtId="0" fontId="55" fillId="0" borderId="16" xfId="33" applyFont="1" applyBorder="1" applyAlignment="1">
      <alignment wrapText="1"/>
    </xf>
    <xf numFmtId="164" fontId="55" fillId="0" borderId="16" xfId="3" applyNumberFormat="1" applyFont="1" applyBorder="1"/>
    <xf numFmtId="0" fontId="58" fillId="8" borderId="26" xfId="3" applyFont="1" applyFill="1" applyBorder="1"/>
    <xf numFmtId="0" fontId="56" fillId="8" borderId="16" xfId="33" applyFont="1" applyFill="1" applyBorder="1" applyAlignment="1">
      <alignment wrapText="1"/>
    </xf>
    <xf numFmtId="164" fontId="56" fillId="8" borderId="16" xfId="3" applyNumberFormat="1" applyFont="1" applyFill="1" applyBorder="1"/>
    <xf numFmtId="171" fontId="71" fillId="0" borderId="0" xfId="3" applyNumberFormat="1" applyFont="1"/>
    <xf numFmtId="0" fontId="71" fillId="0" borderId="0" xfId="3" applyFont="1"/>
    <xf numFmtId="0" fontId="71" fillId="0" borderId="72" xfId="3" applyFont="1" applyBorder="1"/>
    <xf numFmtId="0" fontId="55" fillId="0" borderId="63" xfId="33" applyFont="1" applyBorder="1" applyAlignment="1">
      <alignment wrapText="1"/>
    </xf>
    <xf numFmtId="164" fontId="55" fillId="0" borderId="63" xfId="3" applyNumberFormat="1" applyFont="1" applyBorder="1"/>
    <xf numFmtId="164" fontId="55" fillId="0" borderId="73" xfId="3" applyNumberFormat="1" applyFont="1" applyBorder="1"/>
    <xf numFmtId="164" fontId="55" fillId="0" borderId="62" xfId="3" applyNumberFormat="1" applyFont="1" applyBorder="1"/>
    <xf numFmtId="0" fontId="71" fillId="0" borderId="60" xfId="3" applyFont="1" applyBorder="1"/>
    <xf numFmtId="0" fontId="55" fillId="0" borderId="61" xfId="33" applyFont="1" applyBorder="1" applyAlignment="1">
      <alignment wrapText="1"/>
    </xf>
    <xf numFmtId="164" fontId="55" fillId="0" borderId="61" xfId="3" applyNumberFormat="1" applyFont="1" applyBorder="1"/>
    <xf numFmtId="164" fontId="55" fillId="0" borderId="74" xfId="3" applyNumberFormat="1" applyFont="1" applyBorder="1"/>
    <xf numFmtId="164" fontId="55" fillId="0" borderId="64" xfId="3" applyNumberFormat="1" applyFont="1" applyBorder="1"/>
    <xf numFmtId="171" fontId="71" fillId="0" borderId="0" xfId="34" applyNumberFormat="1" applyFont="1"/>
    <xf numFmtId="164" fontId="71" fillId="0" borderId="0" xfId="3" applyNumberFormat="1" applyFont="1"/>
    <xf numFmtId="0" fontId="71" fillId="6" borderId="60" xfId="3" applyFont="1" applyFill="1" applyBorder="1"/>
    <xf numFmtId="0" fontId="55" fillId="0" borderId="61" xfId="3" applyFont="1" applyBorder="1"/>
    <xf numFmtId="9" fontId="58" fillId="0" borderId="0" xfId="46" applyFont="1" applyFill="1"/>
    <xf numFmtId="171" fontId="55" fillId="6" borderId="71" xfId="36" applyNumberFormat="1" applyFont="1" applyFill="1" applyBorder="1"/>
    <xf numFmtId="0" fontId="71" fillId="6" borderId="0" xfId="3" applyFont="1" applyFill="1"/>
    <xf numFmtId="164" fontId="71" fillId="6" borderId="0" xfId="3" applyNumberFormat="1" applyFont="1" applyFill="1"/>
    <xf numFmtId="0" fontId="71" fillId="8" borderId="65" xfId="3" applyFont="1" applyFill="1" applyBorder="1"/>
    <xf numFmtId="0" fontId="55" fillId="8" borderId="66" xfId="3" applyFont="1" applyFill="1" applyBorder="1"/>
    <xf numFmtId="43" fontId="55" fillId="8" borderId="66" xfId="36" applyFont="1" applyFill="1" applyBorder="1"/>
    <xf numFmtId="164" fontId="55" fillId="8" borderId="75" xfId="3" applyNumberFormat="1" applyFont="1" applyFill="1" applyBorder="1"/>
    <xf numFmtId="9" fontId="58" fillId="8" borderId="0" xfId="46" applyFont="1" applyFill="1"/>
    <xf numFmtId="0" fontId="71" fillId="17" borderId="0" xfId="3" applyFont="1" applyFill="1"/>
    <xf numFmtId="0" fontId="57" fillId="0" borderId="0" xfId="3" applyFont="1"/>
    <xf numFmtId="0" fontId="45" fillId="0" borderId="0" xfId="3" applyFont="1"/>
    <xf numFmtId="43" fontId="45" fillId="0" borderId="0" xfId="3" applyNumberFormat="1" applyFont="1"/>
    <xf numFmtId="164" fontId="45" fillId="0" borderId="0" xfId="3" applyNumberFormat="1" applyFont="1"/>
    <xf numFmtId="0" fontId="47" fillId="0" borderId="0" xfId="3" applyFont="1"/>
    <xf numFmtId="164" fontId="6" fillId="0" borderId="0" xfId="3" applyNumberFormat="1"/>
    <xf numFmtId="43" fontId="6" fillId="0" borderId="0" xfId="3" applyNumberFormat="1"/>
    <xf numFmtId="43" fontId="6" fillId="0" borderId="0" xfId="37" applyFont="1"/>
    <xf numFmtId="2" fontId="58" fillId="0" borderId="0" xfId="3" applyNumberFormat="1" applyFont="1"/>
    <xf numFmtId="2" fontId="6" fillId="0" borderId="0" xfId="3" applyNumberFormat="1"/>
    <xf numFmtId="172" fontId="14" fillId="0" borderId="21" xfId="2" applyNumberFormat="1" applyFont="1" applyBorder="1"/>
    <xf numFmtId="172" fontId="14" fillId="13" borderId="21" xfId="2" applyNumberFormat="1" applyFont="1" applyFill="1" applyBorder="1"/>
    <xf numFmtId="0" fontId="16" fillId="0" borderId="52"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52" xfId="10" applyFont="1" applyBorder="1" applyAlignment="1">
      <alignment horizontal="center" vertical="center" wrapText="1"/>
    </xf>
    <xf numFmtId="0" fontId="16" fillId="0" borderId="53" xfId="10" applyFont="1" applyBorder="1" applyAlignment="1">
      <alignment horizontal="center" vertical="center" wrapText="1"/>
    </xf>
    <xf numFmtId="0" fontId="16" fillId="0" borderId="54" xfId="10" applyFont="1" applyBorder="1" applyAlignment="1">
      <alignment horizontal="center" vertical="center" wrapText="1"/>
    </xf>
    <xf numFmtId="0" fontId="17" fillId="0" borderId="14"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6" xfId="0" applyFont="1" applyBorder="1" applyAlignment="1">
      <alignment horizontal="center" vertical="center" wrapText="1"/>
    </xf>
    <xf numFmtId="0" fontId="16" fillId="3" borderId="24" xfId="0" applyFont="1" applyFill="1" applyBorder="1" applyAlignment="1">
      <alignment horizontal="center" vertical="center"/>
    </xf>
    <xf numFmtId="0" fontId="16" fillId="3" borderId="49" xfId="0" applyFont="1" applyFill="1" applyBorder="1" applyAlignment="1">
      <alignment horizontal="center" vertical="center"/>
    </xf>
    <xf numFmtId="0" fontId="16" fillId="3" borderId="26" xfId="0" applyFont="1" applyFill="1" applyBorder="1" applyAlignment="1">
      <alignment horizontal="center" vertical="center"/>
    </xf>
    <xf numFmtId="0" fontId="14" fillId="16" borderId="49" xfId="0" applyFont="1" applyFill="1" applyBorder="1" applyAlignment="1">
      <alignment horizontal="center"/>
    </xf>
    <xf numFmtId="0" fontId="19" fillId="0" borderId="0" xfId="0" applyFont="1" applyAlignment="1">
      <alignment horizontal="center" vertical="center" wrapText="1"/>
    </xf>
    <xf numFmtId="0" fontId="15" fillId="0" borderId="1" xfId="0" applyFont="1" applyFill="1" applyBorder="1" applyAlignment="1">
      <alignment horizontal="center" vertical="center" wrapText="1"/>
    </xf>
    <xf numFmtId="0" fontId="17" fillId="0" borderId="10" xfId="0" applyFont="1" applyBorder="1" applyAlignment="1">
      <alignment horizontal="center" wrapText="1"/>
    </xf>
    <xf numFmtId="0" fontId="39" fillId="0" borderId="0" xfId="0" applyFont="1" applyAlignment="1">
      <alignment horizontal="left" vertical="top" wrapText="1"/>
    </xf>
    <xf numFmtId="0" fontId="51" fillId="0" borderId="0" xfId="0" applyFont="1" applyAlignment="1">
      <alignment horizontal="center" vertical="center" wrapText="1"/>
    </xf>
    <xf numFmtId="0" fontId="51" fillId="0" borderId="0" xfId="0" applyFont="1" applyAlignment="1">
      <alignment horizontal="left" vertical="top" wrapText="1"/>
    </xf>
    <xf numFmtId="0" fontId="28" fillId="0" borderId="76" xfId="6" applyFont="1" applyBorder="1" applyAlignment="1">
      <alignment horizontal="center"/>
    </xf>
    <xf numFmtId="0" fontId="28" fillId="0" borderId="67" xfId="6" applyFont="1" applyBorder="1" applyAlignment="1">
      <alignment horizontal="center"/>
    </xf>
    <xf numFmtId="0" fontId="28" fillId="0" borderId="23" xfId="6" applyFont="1" applyBorder="1" applyAlignment="1">
      <alignment horizontal="center" wrapText="1"/>
    </xf>
    <xf numFmtId="0" fontId="28" fillId="0" borderId="15" xfId="6" applyFont="1" applyBorder="1" applyAlignment="1">
      <alignment horizontal="center" wrapText="1"/>
    </xf>
    <xf numFmtId="0" fontId="28" fillId="0" borderId="13" xfId="6" applyFont="1" applyBorder="1" applyAlignment="1">
      <alignment horizontal="center" vertical="center" wrapText="1"/>
    </xf>
    <xf numFmtId="0" fontId="28" fillId="0" borderId="12" xfId="6" applyFont="1" applyBorder="1" applyAlignment="1">
      <alignment horizontal="center" vertical="center" wrapText="1"/>
    </xf>
    <xf numFmtId="0" fontId="28" fillId="0" borderId="7" xfId="6" applyFont="1" applyBorder="1" applyAlignment="1">
      <alignment horizontal="center" vertical="center" wrapText="1"/>
    </xf>
    <xf numFmtId="0" fontId="28" fillId="0" borderId="6" xfId="6" applyFont="1" applyBorder="1" applyAlignment="1">
      <alignment horizontal="center" vertical="center" wrapText="1"/>
    </xf>
    <xf numFmtId="0" fontId="14" fillId="7" borderId="28" xfId="0" applyFont="1" applyFill="1" applyBorder="1" applyAlignment="1">
      <alignment horizontal="center"/>
    </xf>
    <xf numFmtId="0" fontId="17" fillId="0" borderId="47" xfId="0" applyFont="1" applyBorder="1" applyAlignment="1">
      <alignment horizontal="center" wrapText="1"/>
    </xf>
    <xf numFmtId="0" fontId="17" fillId="0" borderId="21" xfId="0" applyFont="1" applyBorder="1" applyAlignment="1">
      <alignment horizontal="center" wrapText="1"/>
    </xf>
    <xf numFmtId="0" fontId="17" fillId="0" borderId="0" xfId="0" applyFont="1" applyAlignment="1">
      <alignment horizontal="center" vertical="center"/>
    </xf>
    <xf numFmtId="0" fontId="17" fillId="0" borderId="0" xfId="10" applyFont="1" applyAlignment="1">
      <alignment horizontal="center" vertical="center"/>
    </xf>
    <xf numFmtId="0" fontId="17" fillId="0" borderId="1" xfId="0" applyFont="1" applyBorder="1" applyAlignment="1">
      <alignment horizontal="center" vertical="center"/>
    </xf>
    <xf numFmtId="0" fontId="59" fillId="0" borderId="0" xfId="3" applyFont="1" applyAlignment="1">
      <alignment horizontal="center"/>
    </xf>
    <xf numFmtId="0" fontId="54" fillId="0" borderId="0" xfId="8" applyFont="1" applyAlignment="1">
      <alignment horizontal="center"/>
    </xf>
    <xf numFmtId="0" fontId="61" fillId="0" borderId="0" xfId="33" applyFont="1" applyAlignment="1">
      <alignment horizontal="center"/>
    </xf>
  </cellXfs>
  <cellStyles count="47">
    <cellStyle name="Comma" xfId="1" builtinId="3"/>
    <cellStyle name="Comma 17 2 2 85" xfId="21" xr:uid="{00000000-0005-0000-0000-000001000000}"/>
    <cellStyle name="Comma 17 2 2 85 2" xfId="37" xr:uid="{E73BE971-F3E0-4576-B50F-325D23E8CEAD}"/>
    <cellStyle name="Comma 2" xfId="4" xr:uid="{00000000-0005-0000-0000-000002000000}"/>
    <cellStyle name="Comma 2 2" xfId="9" xr:uid="{00000000-0005-0000-0000-000003000000}"/>
    <cellStyle name="Comma 2 2 2" xfId="14" xr:uid="{00000000-0005-0000-0000-000004000000}"/>
    <cellStyle name="Comma 2 2 3" xfId="27" xr:uid="{00000000-0005-0000-0000-000005000000}"/>
    <cellStyle name="Comma 2 2 4" xfId="16" xr:uid="{00000000-0005-0000-0000-000006000000}"/>
    <cellStyle name="Comma 2 3" xfId="32" xr:uid="{6761705F-E171-46E6-8333-00B30DDD3D76}"/>
    <cellStyle name="Comma 3" xfId="7" xr:uid="{00000000-0005-0000-0000-000007000000}"/>
    <cellStyle name="Comma 3 2" xfId="34" xr:uid="{032EB1B1-725D-4D12-BDF4-A15EF1AAB111}"/>
    <cellStyle name="Comma 4" xfId="22" xr:uid="{00000000-0005-0000-0000-000008000000}"/>
    <cellStyle name="Comma 4 2" xfId="39" xr:uid="{24DBEFE3-BB98-42C2-AFA2-B41915633B9C}"/>
    <cellStyle name="Comma 40" xfId="17" xr:uid="{00000000-0005-0000-0000-000009000000}"/>
    <cellStyle name="Comma 5" xfId="12" xr:uid="{00000000-0005-0000-0000-00000A000000}"/>
    <cellStyle name="Comma 5 2" xfId="42" xr:uid="{91E237B4-32A5-4076-BF1A-F0AD0DAD32D9}"/>
    <cellStyle name="Comma 6" xfId="19" xr:uid="{00000000-0005-0000-0000-00000B000000}"/>
    <cellStyle name="Comma 6 2" xfId="43" xr:uid="{A3E1C8B9-6B6E-43F2-BAD0-F075508053BB}"/>
    <cellStyle name="Comma 7" xfId="26" xr:uid="{00000000-0005-0000-0000-00000C000000}"/>
    <cellStyle name="Comma 8" xfId="29" xr:uid="{143E9356-C54C-4BBF-A5E5-1C356099B363}"/>
    <cellStyle name="Comma_Summary-States-Stock.December.2005" xfId="36" xr:uid="{86BFD82D-EF35-4C50-A5DD-0F9A5722E23E}"/>
    <cellStyle name="Currency 2" xfId="23" xr:uid="{00000000-0005-0000-0000-00000D000000}"/>
    <cellStyle name="Currency 2 2" xfId="40" xr:uid="{12A785B1-107A-4210-8570-644123A2441C}"/>
    <cellStyle name="Normal" xfId="0" builtinId="0" customBuiltin="1"/>
    <cellStyle name="Normal 17" xfId="18" xr:uid="{00000000-0005-0000-0000-00000F000000}"/>
    <cellStyle name="Normal 2" xfId="3" xr:uid="{00000000-0005-0000-0000-000010000000}"/>
    <cellStyle name="Normal 2 2" xfId="13" xr:uid="{00000000-0005-0000-0000-000011000000}"/>
    <cellStyle name="Normal 2 2 2" xfId="45" xr:uid="{17D28D7F-8DDA-43BF-9BAB-78537EA1C3AD}"/>
    <cellStyle name="Normal 2 3" xfId="30" xr:uid="{88A849BD-F366-4D79-AAA8-8C465C169BFD}"/>
    <cellStyle name="Normal 3" xfId="6" xr:uid="{00000000-0005-0000-0000-000012000000}"/>
    <cellStyle name="Normal 3 2" xfId="8" xr:uid="{00000000-0005-0000-0000-000013000000}"/>
    <cellStyle name="Normal 3 3" xfId="15" xr:uid="{00000000-0005-0000-0000-000014000000}"/>
    <cellStyle name="Normal 3 4" xfId="25" xr:uid="{00000000-0005-0000-0000-000015000000}"/>
    <cellStyle name="Normal 3 5" xfId="31" xr:uid="{0E43A6FE-B480-4283-8389-1DE03515DECC}"/>
    <cellStyle name="Normal 4" xfId="11" xr:uid="{00000000-0005-0000-0000-000016000000}"/>
    <cellStyle name="Normal 4 2" xfId="38" xr:uid="{B4806A28-F8A6-45A7-8987-0C05A41D8066}"/>
    <cellStyle name="Normal 5" xfId="20" xr:uid="{00000000-0005-0000-0000-000017000000}"/>
    <cellStyle name="Normal 5 2" xfId="41" xr:uid="{E008AA67-7284-4239-9DA3-B962A648A178}"/>
    <cellStyle name="Normal 6" xfId="10" xr:uid="{00000000-0005-0000-0000-000018000000}"/>
    <cellStyle name="Normal 7" xfId="28" xr:uid="{19FFA609-96DD-45A3-A090-8D28668156E1}"/>
    <cellStyle name="Normal_Sheet1 2" xfId="44" xr:uid="{685DAC08-6F3E-4A91-B2D6-BC2689D5935C}"/>
    <cellStyle name="Normal_Summary-States-Stock.December.2005_Multilateral-Debt-Stock-  June 2007-State-by-State 2" xfId="33" xr:uid="{104B2E2B-E8F5-4044-8842-DA292C2321EE}"/>
    <cellStyle name="Per cent" xfId="2" builtinId="5"/>
    <cellStyle name="Percent 2" xfId="5" xr:uid="{00000000-0005-0000-0000-00001B000000}"/>
    <cellStyle name="Percent 3" xfId="24" xr:uid="{00000000-0005-0000-0000-00001C000000}"/>
    <cellStyle name="Percent 4" xfId="35" xr:uid="{4494B3C6-F93C-497E-8775-634041CEFB39}"/>
    <cellStyle name="Percent 5" xfId="46" xr:uid="{951B6247-5663-4343-9EC9-AC0E627795FE}"/>
  </cellStyles>
  <dxfs count="17">
    <dxf>
      <font>
        <b val="0"/>
        <i val="0"/>
        <strike val="0"/>
        <condense val="0"/>
        <extend val="0"/>
        <outline val="0"/>
        <shadow val="0"/>
        <u val="none"/>
        <vertAlign val="baseline"/>
        <sz val="16"/>
        <color auto="1"/>
        <name val="Corbel"/>
        <family val="2"/>
        <scheme val="none"/>
      </font>
      <numFmt numFmtId="14" formatCode="0.00%"/>
      <fill>
        <patternFill patternType="solid">
          <fgColor rgb="FF000000"/>
          <bgColor indexed="65"/>
        </patternFill>
      </fill>
      <alignment horizontal="general" vertical="bottom" textRotation="0" wrapText="0" indent="0" justifyLastLine="0" shrinkToFit="0" readingOrder="0"/>
      <border diagonalUp="0" diagonalDown="0" outline="0">
        <left style="thin">
          <color rgb="FF000000"/>
        </left>
        <right style="medium">
          <color indexed="64"/>
        </right>
        <top/>
        <bottom style="medium">
          <color indexed="64"/>
        </bottom>
      </border>
    </dxf>
    <dxf>
      <font>
        <b val="0"/>
        <strike val="0"/>
        <outline val="0"/>
        <shadow val="0"/>
        <u val="none"/>
        <vertAlign val="baseline"/>
        <sz val="14"/>
        <name val="Corbel"/>
        <scheme val="none"/>
      </font>
      <numFmt numFmtId="14" formatCode="0.00%"/>
    </dxf>
    <dxf>
      <font>
        <b val="0"/>
        <i val="0"/>
        <strike val="0"/>
        <condense val="0"/>
        <extend val="0"/>
        <outline val="0"/>
        <shadow val="0"/>
        <u val="none"/>
        <vertAlign val="baseline"/>
        <sz val="16"/>
        <color auto="1"/>
        <name val="Corbel"/>
        <family val="2"/>
        <scheme val="none"/>
      </font>
      <numFmt numFmtId="166" formatCode="0.0%"/>
      <fill>
        <patternFill patternType="solid">
          <fgColor rgb="FF000000"/>
          <bgColor indexed="65"/>
        </patternFill>
      </fill>
      <alignment horizontal="general" vertical="bottom" textRotation="0" wrapText="0" indent="0" justifyLastLine="0" shrinkToFit="0" readingOrder="0"/>
      <border diagonalUp="0" diagonalDown="0" outline="0">
        <left style="medium">
          <color indexed="64"/>
        </left>
        <right style="medium">
          <color indexed="64"/>
        </right>
        <top/>
        <bottom style="medium">
          <color indexed="64"/>
        </bottom>
      </border>
    </dxf>
    <dxf>
      <font>
        <b val="0"/>
        <strike val="0"/>
        <outline val="0"/>
        <shadow val="0"/>
        <u val="none"/>
        <vertAlign val="baseline"/>
        <sz val="14"/>
        <name val="Corbel"/>
        <scheme val="none"/>
      </font>
      <numFmt numFmtId="169" formatCode="0.0_);[Red]\(0.0\)"/>
    </dxf>
    <dxf>
      <font>
        <b val="0"/>
        <i val="0"/>
        <strike val="0"/>
        <condense val="0"/>
        <extend val="0"/>
        <outline val="0"/>
        <shadow val="0"/>
        <u val="none"/>
        <vertAlign val="baseline"/>
        <sz val="16"/>
        <color auto="1"/>
        <name val="Corbel"/>
        <family val="2"/>
        <scheme val="none"/>
      </font>
      <numFmt numFmtId="164" formatCode="_(* #,##0.00_);_(* \(#,##0.00\);_(* &quot;-&quot;??_);_(@_)"/>
      <fill>
        <patternFill patternType="solid">
          <fgColor rgb="FF000000"/>
          <bgColor indexed="65"/>
        </patternFill>
      </fill>
      <alignment horizontal="general" vertical="bottom" textRotation="0" wrapText="0" indent="0" justifyLastLine="0" shrinkToFit="0" readingOrder="0"/>
      <border diagonalUp="0" diagonalDown="0" outline="0">
        <left style="medium">
          <color indexed="64"/>
        </left>
        <right/>
        <top style="medium">
          <color indexed="64"/>
        </top>
        <bottom style="medium">
          <color indexed="64"/>
        </bottom>
      </border>
    </dxf>
    <dxf>
      <font>
        <b val="0"/>
        <strike val="0"/>
        <outline val="0"/>
        <shadow val="0"/>
        <u val="none"/>
        <vertAlign val="baseline"/>
        <sz val="14"/>
        <color auto="1"/>
        <name val="Corbel"/>
        <scheme val="none"/>
      </font>
      <border diagonalUp="0" diagonalDown="0" outline="0">
        <left style="medium">
          <color indexed="64"/>
        </left>
        <right/>
        <top/>
        <bottom style="thin">
          <color indexed="64"/>
        </bottom>
      </border>
    </dxf>
    <dxf>
      <font>
        <b/>
        <i val="0"/>
        <strike val="0"/>
        <condense val="0"/>
        <extend val="0"/>
        <outline val="0"/>
        <shadow val="0"/>
        <u val="none"/>
        <vertAlign val="baseline"/>
        <sz val="16"/>
        <color auto="1"/>
        <name val="Corbel"/>
        <family val="2"/>
        <scheme val="none"/>
      </font>
      <numFmt numFmtId="164" formatCode="_(* #,##0.00_);_(* \(#,##0.00\);_(* &quot;-&quot;??_);_(@_)"/>
      <fill>
        <patternFill patternType="none">
          <fgColor indexed="64"/>
          <bgColor indexed="65"/>
        </patternFill>
      </fill>
      <alignment horizontal="general" vertical="bottom"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protection locked="1" hidden="0"/>
    </dxf>
    <dxf>
      <font>
        <b val="0"/>
        <strike val="0"/>
        <outline val="0"/>
        <shadow val="0"/>
        <u val="none"/>
        <vertAlign val="baseline"/>
        <sz val="14"/>
        <color auto="1"/>
        <name val="Corbel"/>
        <scheme val="none"/>
      </font>
      <numFmt numFmtId="164" formatCode="_(* #,##0.00_);_(* \(#,##0.00\);_(* &quot;-&quot;??_);_(@_)"/>
      <fill>
        <patternFill patternType="none">
          <bgColor auto="1"/>
        </patternFill>
      </fill>
    </dxf>
    <dxf>
      <font>
        <b val="0"/>
        <i val="0"/>
        <strike val="0"/>
        <condense val="0"/>
        <extend val="0"/>
        <outline val="0"/>
        <shadow val="0"/>
        <u val="none"/>
        <vertAlign val="baseline"/>
        <sz val="16"/>
        <color auto="1"/>
        <name val="Corbel"/>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protection locked="1" hidden="0"/>
    </dxf>
    <dxf>
      <font>
        <b val="0"/>
        <strike val="0"/>
        <outline val="0"/>
        <shadow val="0"/>
        <u val="none"/>
        <vertAlign val="baseline"/>
        <sz val="14"/>
        <name val="Corbel"/>
        <scheme val="none"/>
      </font>
      <fill>
        <patternFill patternType="none">
          <bgColor auto="1"/>
        </patternFill>
      </fill>
      <border outline="0">
        <left/>
        <right style="medium">
          <color indexed="64"/>
        </right>
      </border>
    </dxf>
    <dxf>
      <font>
        <b val="0"/>
        <i val="0"/>
        <strike val="0"/>
        <condense val="0"/>
        <extend val="0"/>
        <outline val="0"/>
        <shadow val="0"/>
        <u val="none"/>
        <vertAlign val="baseline"/>
        <sz val="16"/>
        <color auto="1"/>
        <name val="Corbel"/>
        <family val="2"/>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protection locked="1" hidden="0"/>
    </dxf>
    <dxf>
      <font>
        <b val="0"/>
        <strike val="0"/>
        <outline val="0"/>
        <shadow val="0"/>
        <u val="none"/>
        <vertAlign val="baseline"/>
        <sz val="14"/>
        <name val="Corbel"/>
        <scheme val="none"/>
      </font>
      <fill>
        <patternFill patternType="none">
          <bgColor auto="1"/>
        </patternFill>
      </fill>
      <alignment horizontal="center" textRotation="0" indent="0" justifyLastLine="0" shrinkToFit="0" readingOrder="0"/>
    </dxf>
    <dxf>
      <border>
        <top style="thin">
          <color rgb="FF000000"/>
        </top>
        <vertical/>
        <horizontal/>
      </border>
    </dxf>
    <dxf>
      <font>
        <strike val="0"/>
        <outline val="0"/>
        <shadow val="0"/>
        <u val="none"/>
        <vertAlign val="baseline"/>
        <sz val="16"/>
        <color auto="1"/>
        <name val="Corbel"/>
        <scheme val="none"/>
      </font>
      <fill>
        <patternFill>
          <fgColor rgb="FF000000"/>
        </patternFill>
      </fill>
      <alignment textRotation="0" relativeIndent="0" justifyLastLine="0" shrinkToFit="0" readingOrder="0"/>
      <border diagonalUp="0" diagonalDown="0" outline="0">
        <left style="thin">
          <color rgb="FF000000"/>
        </left>
        <right style="thin">
          <color rgb="FF000000"/>
        </right>
        <top/>
        <bottom/>
      </border>
    </dxf>
    <dxf>
      <font>
        <b val="0"/>
        <strike val="0"/>
        <outline val="0"/>
        <shadow val="0"/>
        <u val="none"/>
        <vertAlign val="baseline"/>
        <sz val="14"/>
        <name val="Corbel"/>
        <scheme val="none"/>
      </font>
    </dxf>
    <dxf>
      <border>
        <bottom style="medium">
          <color rgb="FF000000"/>
        </bottom>
      </border>
    </dxf>
    <dxf>
      <font>
        <b/>
        <i val="0"/>
        <strike val="0"/>
        <condense val="0"/>
        <extend val="0"/>
        <outline val="0"/>
        <shadow val="0"/>
        <u val="none"/>
        <vertAlign val="baseline"/>
        <sz val="12"/>
        <color auto="1"/>
        <name val="Corbel"/>
        <scheme val="none"/>
      </font>
      <fill>
        <patternFill patternType="solid">
          <fgColor indexed="64"/>
          <bgColor theme="3" tint="0.79998168889431442"/>
        </patternFill>
      </fill>
      <alignment horizontal="center" vertical="center" textRotation="0" wrapText="1" relativeIndent="0" justifyLastLine="0" shrinkToFit="0" readingOrder="0"/>
      <border diagonalUp="0" diagonalDown="0" outline="0">
        <left style="medium">
          <color indexed="64"/>
        </left>
        <right style="medium">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 /><Relationship Id="rId13" Type="http://schemas.openxmlformats.org/officeDocument/2006/relationships/externalLink" Target="externalLinks/externalLink6.xml" /><Relationship Id="rId18" Type="http://schemas.openxmlformats.org/officeDocument/2006/relationships/externalLink" Target="externalLinks/externalLink11.xml" /><Relationship Id="rId26" Type="http://schemas.openxmlformats.org/officeDocument/2006/relationships/externalLink" Target="externalLinks/externalLink19.xml" /><Relationship Id="rId3" Type="http://schemas.openxmlformats.org/officeDocument/2006/relationships/worksheet" Target="worksheets/sheet3.xml" /><Relationship Id="rId21" Type="http://schemas.openxmlformats.org/officeDocument/2006/relationships/externalLink" Target="externalLinks/externalLink14.xml" /><Relationship Id="rId34" Type="http://schemas.openxmlformats.org/officeDocument/2006/relationships/sharedStrings" Target="sharedStrings.xml" /><Relationship Id="rId7" Type="http://schemas.openxmlformats.org/officeDocument/2006/relationships/worksheet" Target="worksheets/sheet7.xml" /><Relationship Id="rId12" Type="http://schemas.openxmlformats.org/officeDocument/2006/relationships/externalLink" Target="externalLinks/externalLink5.xml" /><Relationship Id="rId17" Type="http://schemas.openxmlformats.org/officeDocument/2006/relationships/externalLink" Target="externalLinks/externalLink10.xml" /><Relationship Id="rId25" Type="http://schemas.openxmlformats.org/officeDocument/2006/relationships/externalLink" Target="externalLinks/externalLink18.xml" /><Relationship Id="rId33" Type="http://schemas.openxmlformats.org/officeDocument/2006/relationships/styles" Target="styles.xml" /><Relationship Id="rId2" Type="http://schemas.openxmlformats.org/officeDocument/2006/relationships/worksheet" Target="worksheets/sheet2.xml" /><Relationship Id="rId16" Type="http://schemas.openxmlformats.org/officeDocument/2006/relationships/externalLink" Target="externalLinks/externalLink9.xml" /><Relationship Id="rId20" Type="http://schemas.openxmlformats.org/officeDocument/2006/relationships/externalLink" Target="externalLinks/externalLink13.xml" /><Relationship Id="rId29" Type="http://schemas.openxmlformats.org/officeDocument/2006/relationships/externalLink" Target="externalLinks/externalLink2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externalLink" Target="externalLinks/externalLink4.xml" /><Relationship Id="rId24" Type="http://schemas.openxmlformats.org/officeDocument/2006/relationships/externalLink" Target="externalLinks/externalLink17.xml" /><Relationship Id="rId32" Type="http://schemas.openxmlformats.org/officeDocument/2006/relationships/theme" Target="theme/theme1.xml" /><Relationship Id="rId5" Type="http://schemas.openxmlformats.org/officeDocument/2006/relationships/worksheet" Target="worksheets/sheet5.xml" /><Relationship Id="rId15" Type="http://schemas.openxmlformats.org/officeDocument/2006/relationships/externalLink" Target="externalLinks/externalLink8.xml" /><Relationship Id="rId23" Type="http://schemas.openxmlformats.org/officeDocument/2006/relationships/externalLink" Target="externalLinks/externalLink16.xml" /><Relationship Id="rId28" Type="http://schemas.openxmlformats.org/officeDocument/2006/relationships/externalLink" Target="externalLinks/externalLink21.xml" /><Relationship Id="rId10" Type="http://schemas.openxmlformats.org/officeDocument/2006/relationships/externalLink" Target="externalLinks/externalLink3.xml" /><Relationship Id="rId19" Type="http://schemas.openxmlformats.org/officeDocument/2006/relationships/externalLink" Target="externalLinks/externalLink12.xml" /><Relationship Id="rId31" Type="http://schemas.openxmlformats.org/officeDocument/2006/relationships/externalLink" Target="externalLinks/externalLink24.xml" /><Relationship Id="rId4" Type="http://schemas.openxmlformats.org/officeDocument/2006/relationships/worksheet" Target="worksheets/sheet4.xml" /><Relationship Id="rId9" Type="http://schemas.openxmlformats.org/officeDocument/2006/relationships/externalLink" Target="externalLinks/externalLink2.xml" /><Relationship Id="rId14" Type="http://schemas.openxmlformats.org/officeDocument/2006/relationships/externalLink" Target="externalLinks/externalLink7.xml" /><Relationship Id="rId22" Type="http://schemas.openxmlformats.org/officeDocument/2006/relationships/externalLink" Target="externalLinks/externalLink15.xml" /><Relationship Id="rId27" Type="http://schemas.openxmlformats.org/officeDocument/2006/relationships/externalLink" Target="externalLinks/externalLink20.xml" /><Relationship Id="rId30" Type="http://schemas.openxmlformats.org/officeDocument/2006/relationships/externalLink" Target="externalLinks/externalLink23.xml" /><Relationship Id="rId35" Type="http://schemas.openxmlformats.org/officeDocument/2006/relationships/calcChain" Target="calcChain.xml" /></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Budget%202009/2009%20Adopted%20Scenarios%202nd/Documents%20and%20Settings/Administrator/My%20Documents/2004%20REVENUE%20PROJECTION%20-Historical%20&amp;proj%20$45.28-03-06-Rev.xls" TargetMode="External" /></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dmoportal/spd/GENERAL_OFFICE_DOCS_SPD/Departmental%20Affairs/STATES%20DEBT%20DATA%20%20FOR%20DSA.xlsx" TargetMode="External" /></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dhq00wfe00/Users/KoksOku/Desktop/Zakari/All_Folders/Documents%20and%20Settings/Administrator/Desktop/USA/italy-reconciled.XLS" TargetMode="External" /></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Budget%202009/2009%20Adopted%20Scenarios%202nd/Documents%20and%20Settings/Victor.Agbaroji/Desktop/Q3%20IAP_BP05%20Data.xls" TargetMode="External" /></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frica-me.shell.com/africa-me/E%20&amp;%20P/SPDC%20Port%20Harcourt/Common/Planning_2006/PEEP%20Data%202006-07-05.xls" TargetMode="External" /></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Model%20v6.01%20Yoho%20ExternalTAS.xls" TargetMode="External" /></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Debt.Stock.dec2003.xls" TargetMode="External" /></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ECGD/Ag1,%2520part2.xls" TargetMode="External" /></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ECGD/Ag1,%20part2.xls" TargetMode="External" /></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Budget%202009/2009%20Adopted%20Scenarios%202nd/Documents%20and%20Settings/Administrator/My%20Documents/JV%202007%20-%202011%20SCENARIO%20SUBMISSIONS-%20October%2025th/Jv%202007-2011%20strategic%20plan-%20High%20growth%20case-%20company%20submission.xls" TargetMode="External" /></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Budget%202009/2009%20Adopted%20Scenarios%202nd/DOCUME~1/dlsimer/LOCALS~1/Temp/notesC9AEC0/2003%202ND%20QUARTER%20%20PERFORMANCE%20(SUB%20COMMITTEE)%20TECOM.xls" TargetMode="External" /></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HC-S-007/Gbadebo.Adebajo$/Documents%20and%20Settings/Gbadebo.Adebajo/Local%20Settings/Temporary%20Internet%20Files/OLK28/PEEP%20Data%202006-07-21_NFAPossible.xls" TargetMode="External" /></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MPN/Org/Planning/DataCenter/NNPC_Budget/2003/2003%20JV%20Budget%20Scenarios/2003%20JV%20Budget%20Alignment%20with%20P&amp;B%20Base%20case%20(2002-10-10%20WIP).xls" TargetMode="External" /></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Budget%202009/2009%20Adopted%20Scenarios%202nd/Documents%20and%20Settings/Administrator/My%20Documents/AGBAMI%20-PROD%20SCENARIOS.xls" TargetMode="External" /></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Budget%202009/2009%20Adopted%20Scenarios%202nd/Documents%20and%20Settings/Victor.Agbaroji/Desktop/April%202006%20IAP/Q3%20IAP_BP05%20Data.xls" TargetMode="External" /></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Budget%202009/2009%20Adopted%20Scenarios%202nd/Entity/PHC-Finance/Budget/Nnpc/2005/Half%20Year%20Perf/Cashcall%20Format.xls" TargetMode="External" /></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dhq00wfe00/Users/Nmasha/AppData/Local/Microsoft/Windows/Temporary%20Internet%20Files/Content.Outlook/898GVIB9/Detailed%20Debt%20Stock%20as%20at%20June%202020-%20Final%20DRAFT%20AS%20AT%20AUGUST(AutoRecovered).xlsx" TargetMode="External" /></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Budget%202009/2009%20Adopted%20Scenarios%202nd/Documents%20and%20Settings/Victor.Agbaroji/Desktop/April%202006%20IAP/April_IAP_MasterData.xls" TargetMode="External" /></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KoksOku/Desktop/Zakari/All_Folders/Documents%20and%20Settings/Administrator/Desktop/USA/italy-reconciled.XLS" TargetMode="External" /></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akari/All_Folders/Documents%20and%20Settings/Administrator/Desktop/USA/italy-reconciled.XLS" TargetMode="External" /></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HC-S-007/Gbadebo.Adebajo$/Documents%20and%20Settings/C.Cremers/Local%20Settings/Temporary%20Internet%20Files/OLK88/Latest/PEEP%20Data%202006-09-12_Doable_MOD.xls" TargetMode="External" /></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dmoportal/Users/jsaid/Desktop/PROJECTION%20ISSUES/2015%20DSA%20Issues/dsa%20domestic%20debt%20grand%20finale%20figures%2023%20Aug%202015/NAPIMS%20Planning/Economic%20Evaluations/PSC%2093%20Review/PSC%2093%20Econs%2015%2002%202008%20REV6.xls" TargetMode="External" /></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NAPIMS%20Planning/Economic%20Evaluations/PSC%2093%20Review/PSC%2093%20Econs%2015%2002%202008%20REV6%20500MMBbls%20rev4.xls" TargetMode="External" /></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TEMP/MPN/Org/Finance/Joint%20Interest/2003%20MONTHLY%20EXP%20RETURNS/JUNE%202003%20EXPENDITURE%20RETURNS.xls"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 CAPEX - GAS- MED"/>
      <sheetName val="Consol CAPEX - OIL- MED"/>
      <sheetName val="Consol CAPEX - GAS -HIGH"/>
      <sheetName val="Consol CAPEX - OIL -HIGH"/>
      <sheetName val="JV_Summ Oil &amp; Cond Pro- NO GROW"/>
      <sheetName val="JV_Summary Oil &amp; Cond Pro- med"/>
      <sheetName val="JV_Summary Oil &amp; Cond Pro (3)"/>
      <sheetName val="Sheet1"/>
      <sheetName val=" Sum prod Proj  "/>
      <sheetName val="ANALYSIS PROD SCENARIOS (3)"/>
      <sheetName val="SUMMARY (3)"/>
      <sheetName val="ScenarioA-2.092"/>
      <sheetName val="ScenarioA-2.092 (2)"/>
      <sheetName val="HISTORICAL TABLE"/>
      <sheetName val="REV"/>
      <sheetName val="Historical Rev"/>
      <sheetName val="JV 100%"/>
      <sheetName val="100% PSC"/>
      <sheetName val="100% PSC (2)"/>
      <sheetName val="psc full cap-$33 (2)"/>
      <sheetName val="psc full cap $40"/>
      <sheetName val="psc full cap $40 (2)"/>
      <sheetName val="psc 70% cap $45"/>
      <sheetName val="Base case psc 100% cap $45 ADJ"/>
      <sheetName val="Grow case psc 70% cap $45 "/>
      <sheetName val="Grow case psc 100% cap $45 "/>
      <sheetName val="Grow case psc 50% cap $45  "/>
      <sheetName val="Base case psc 70% cap $45 A (2)"/>
      <sheetName val="CONS PROD BUIL UP JV&amp;PSC"/>
      <sheetName val="JV SUM PROD -HIGH"/>
      <sheetName val="REV FORECAST"/>
      <sheetName val="GDP case with at $40bbl"/>
      <sheetName val="Cacty $40bbl (2)"/>
      <sheetName val="Base case psc 100% cap $45 ADJ "/>
      <sheetName val="psc 70% cap $45 (2)"/>
      <sheetName val="psc 70% cap $40"/>
      <sheetName val="psc 50% cap $45"/>
      <sheetName val="psc 50% cap $40"/>
      <sheetName val="psc 30% cap $45 "/>
      <sheetName val="psc 30% cap $40"/>
      <sheetName val="psc 20% cap $45 "/>
      <sheetName val="psc 20% cap  $40"/>
      <sheetName val=" sum of prod proj"/>
      <sheetName val=" prod hist &amp; proj 100% JV"/>
      <sheetName val=" prod hist &amp; proj 100% PSC"/>
      <sheetName val=" prod hist &amp; proj PSC 70%"/>
      <sheetName val=" prod hist &amp; proj PSC 50%"/>
      <sheetName val=" prod hist &amp; proj PSC 30%"/>
      <sheetName val=" prod hist &amp; proj PSC 20%"/>
      <sheetName val=" prod hist &amp; proj PSC 15%"/>
      <sheetName val="Sum Rev proj $45"/>
      <sheetName val="Sum His &amp; Rev proj $45 "/>
      <sheetName val="Sum Rev proj $40"/>
      <sheetName val="Sum Rev hist&amp; pro 100% JV"/>
      <sheetName val="Sum Rev hist&amp; pro 100% JV -modi"/>
      <sheetName val="Sum Rev hist&amp; pro 100% PSC"/>
      <sheetName val="Sum Rev hist&amp; proJ PSC 70%"/>
      <sheetName val="Sum Rev hist&amp; proJ PSC 50%"/>
      <sheetName val="Sum Rev hist&amp; proJ PSC 30%"/>
      <sheetName val="Sum Rev hist&amp; proJ PSC 20%"/>
      <sheetName val="Sum Rev hist&amp; proJ PSC 15%"/>
      <sheetName val="psc 15% cap$45  "/>
      <sheetName val="psc 15% cap $40"/>
      <sheetName val="ScenarioB-2.102 (3)"/>
      <sheetName val="ScenarioB-2.102 (2)"/>
      <sheetName val="ScenarioB-2.102"/>
      <sheetName val="Sheet2"/>
    </sheetNames>
    <sheetDataSet>
      <sheetData sheetId="0"/>
      <sheetData sheetId="1"/>
      <sheetData sheetId="2"/>
      <sheetData sheetId="3"/>
      <sheetData sheetId="4"/>
      <sheetData sheetId="5"/>
      <sheetData sheetId="6"/>
      <sheetData sheetId="7"/>
      <sheetData sheetId="8"/>
      <sheetData sheetId="9"/>
      <sheetData sheetId="10"/>
      <sheetData sheetId="11">
        <row r="58">
          <cell r="D58" t="str">
            <v>No. of days</v>
          </cell>
          <cell r="F58" t="str">
            <v xml:space="preserve"> </v>
          </cell>
          <cell r="G58">
            <v>366</v>
          </cell>
          <cell r="H58">
            <v>366</v>
          </cell>
          <cell r="I58">
            <v>366</v>
          </cell>
          <cell r="J58">
            <v>366</v>
          </cell>
          <cell r="K58">
            <v>366</v>
          </cell>
          <cell r="L58">
            <v>366</v>
          </cell>
        </row>
        <row r="69">
          <cell r="D69" t="str">
            <v>NNPC equity</v>
          </cell>
          <cell r="F69" t="str">
            <v>Mln BOPD</v>
          </cell>
          <cell r="G69">
            <v>1.1430098279999998</v>
          </cell>
          <cell r="H69">
            <v>1.0385399999999998</v>
          </cell>
          <cell r="I69">
            <v>1.1308343999999999</v>
          </cell>
          <cell r="J69">
            <v>1.2673607999999998</v>
          </cell>
          <cell r="K69">
            <v>1.4012879999999996</v>
          </cell>
          <cell r="L69">
            <v>1.5104999999999997</v>
          </cell>
        </row>
        <row r="71">
          <cell r="D71" t="str">
            <v>NNPC crude Export from JV</v>
          </cell>
          <cell r="F71" t="str">
            <v>Mln BOPD</v>
          </cell>
          <cell r="G71">
            <v>0.69800982799999978</v>
          </cell>
          <cell r="H71">
            <v>0.59353999999999973</v>
          </cell>
          <cell r="I71">
            <v>0.68583439999999984</v>
          </cell>
          <cell r="J71">
            <v>0.82236079999999978</v>
          </cell>
          <cell r="K71">
            <v>0.95628799999999958</v>
          </cell>
          <cell r="L71">
            <v>1.0654999999999997</v>
          </cell>
        </row>
        <row r="75">
          <cell r="D75" t="str">
            <v>Actual Unit Opex (T1)</v>
          </cell>
          <cell r="F75" t="str">
            <v>$/bbl</v>
          </cell>
          <cell r="G75">
            <v>3.2752693702052613</v>
          </cell>
          <cell r="H75">
            <v>4.3536948806299174</v>
          </cell>
          <cell r="I75">
            <v>6.2335865458115434</v>
          </cell>
          <cell r="J75">
            <v>5.7286328518784311</v>
          </cell>
          <cell r="K75">
            <v>5.5444964756142374</v>
          </cell>
          <cell r="L75">
            <v>5.0951423628968167</v>
          </cell>
        </row>
        <row r="78">
          <cell r="D78" t="str">
            <v>Actual Technical Cost (TC)</v>
          </cell>
          <cell r="F78" t="str">
            <v>$/bbl</v>
          </cell>
          <cell r="G78">
            <v>7.4286870784158801</v>
          </cell>
          <cell r="H78">
            <v>8.9249172315013077</v>
          </cell>
          <cell r="I78">
            <v>10.431723125556529</v>
          </cell>
          <cell r="J78">
            <v>9.4745253082917689</v>
          </cell>
          <cell r="K78">
            <v>8.9323776679701083</v>
          </cell>
          <cell r="L78">
            <v>8.2380733528166932</v>
          </cell>
        </row>
        <row r="79">
          <cell r="D79" t="str">
            <v>Tax Rate (PPT)</v>
          </cell>
          <cell r="F79" t="str">
            <v>%</v>
          </cell>
          <cell r="G79">
            <v>0.85</v>
          </cell>
          <cell r="H79">
            <v>0.85</v>
          </cell>
          <cell r="I79">
            <v>0.85</v>
          </cell>
          <cell r="J79">
            <v>0.85</v>
          </cell>
          <cell r="K79">
            <v>0.85</v>
          </cell>
          <cell r="L79">
            <v>0.85</v>
          </cell>
        </row>
        <row r="99">
          <cell r="D99" t="str">
            <v>TRP</v>
          </cell>
          <cell r="F99" t="str">
            <v>$/bbl</v>
          </cell>
          <cell r="G99">
            <v>48.435795454545456</v>
          </cell>
          <cell r="H99">
            <v>31.657954545454547</v>
          </cell>
          <cell r="I99">
            <v>31.657954545454547</v>
          </cell>
          <cell r="J99">
            <v>31.657954545454547</v>
          </cell>
          <cell r="K99">
            <v>31.657954545454547</v>
          </cell>
          <cell r="L99">
            <v>31.657954545454547</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MESTIC DEBT TABLE 2011"/>
      <sheetName val="TOTAL DOMESTIC DEBT CHART 2011"/>
      <sheetName val="DEC. 2011 COMPOSITION"/>
      <sheetName val="DOMESTIC DEBT DECEMBER 2011"/>
      <sheetName val="DOMESTIC DEBT STOCK JUNE 12"/>
      <sheetName val="DOMESTIC DEBT STOCK DEC 2012 "/>
      <sheetName val="DOMESTIC DEBT BY CATEGORIES"/>
      <sheetName val="TPD OF STATES IN BILLIONS"/>
      <sheetName val="TOTAL PUBLIC DEBT CHART"/>
      <sheetName val="TPD OF STATES TABLE"/>
      <sheetName val="SUSTAINABILITY RATIOS"/>
      <sheetName val="SUSTAINABILITY RATIOS (2)"/>
      <sheetName val="Rev, Stck, Srv &amp; Ratios"/>
      <sheetName val="Rev, Stck, Srv &amp; Ratios (2)"/>
    </sheetNames>
    <sheetDataSet>
      <sheetData sheetId="0"/>
      <sheetData sheetId="1" refreshError="1"/>
      <sheetData sheetId="2" refreshError="1"/>
      <sheetData sheetId="3"/>
      <sheetData sheetId="4"/>
      <sheetData sheetId="5"/>
      <sheetData sheetId="6"/>
      <sheetData sheetId="7"/>
      <sheetData sheetId="8" refreshError="1"/>
      <sheetData sheetId="9"/>
      <sheetData sheetId="10"/>
      <sheetData sheetId="11"/>
      <sheetData sheetId="12"/>
      <sheetData sheetId="1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ATE"/>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05 LTDWS BASE CASE"/>
      <sheetName val="Input Data"/>
      <sheetName val="July 2005 MT IAP MTDWS  "/>
      <sheetName val="Q3 MT-IAP_BP"/>
      <sheetName val="Example location Prep Sequence"/>
      <sheetName val="Example flowline hook up Seque "/>
      <sheetName val="Mapping Fields to AGG node"/>
      <sheetName val="MT-IAP MASTER"/>
      <sheetName val="Maintenace"/>
      <sheetName val="Maintenace_working"/>
    </sheetNames>
    <sheetDataSet>
      <sheetData sheetId="0" refreshError="1"/>
      <sheetData sheetId="1" refreshError="1"/>
      <sheetData sheetId="2" refreshError="1"/>
      <sheetData sheetId="3" refreshError="1"/>
      <sheetData sheetId="4" refreshError="1"/>
      <sheetData sheetId="5" refreshError="1"/>
      <sheetData sheetId="6" refreshError="1">
        <row r="3">
          <cell r="B3" t="str">
            <v>ADIBAWA</v>
          </cell>
        </row>
        <row r="4">
          <cell r="B4" t="str">
            <v>ADIBAWA NORTHEAST</v>
          </cell>
        </row>
        <row r="5">
          <cell r="B5" t="str">
            <v>AFAM</v>
          </cell>
        </row>
        <row r="6">
          <cell r="B6" t="str">
            <v>AFIESERE</v>
          </cell>
        </row>
        <row r="7">
          <cell r="B7" t="str">
            <v>AFREMO</v>
          </cell>
        </row>
        <row r="8">
          <cell r="B8" t="str">
            <v xml:space="preserve">AGBADA </v>
          </cell>
        </row>
        <row r="9">
          <cell r="B9" t="str">
            <v>AGBADA NORTH</v>
          </cell>
        </row>
        <row r="10">
          <cell r="B10" t="str">
            <v>AGBAYA</v>
          </cell>
        </row>
        <row r="11">
          <cell r="B11" t="str">
            <v>AHIA</v>
          </cell>
        </row>
        <row r="12">
          <cell r="B12" t="str">
            <v>AJATITON</v>
          </cell>
        </row>
        <row r="13">
          <cell r="B13" t="str">
            <v>AJOKPORI</v>
          </cell>
        </row>
        <row r="14">
          <cell r="B14" t="str">
            <v>AJUJU</v>
          </cell>
        </row>
        <row r="15">
          <cell r="B15" t="str">
            <v>AKASO</v>
          </cell>
        </row>
        <row r="16">
          <cell r="B16" t="str">
            <v>AKONO</v>
          </cell>
        </row>
        <row r="17">
          <cell r="B17" t="str">
            <v>ALAKIRI</v>
          </cell>
        </row>
        <row r="18">
          <cell r="B18" t="str">
            <v>ALAKIRI EAST</v>
          </cell>
        </row>
        <row r="19">
          <cell r="B19" t="str">
            <v>AMESHI</v>
          </cell>
        </row>
        <row r="20">
          <cell r="B20" t="str">
            <v>AMUKPE</v>
          </cell>
        </row>
        <row r="21">
          <cell r="B21" t="str">
            <v>ANGALALEI</v>
          </cell>
        </row>
        <row r="22">
          <cell r="B22" t="str">
            <v>ANIEZE</v>
          </cell>
        </row>
        <row r="23">
          <cell r="B23" t="str">
            <v>APARA</v>
          </cell>
        </row>
        <row r="24">
          <cell r="B24" t="str">
            <v>ASARAMATORU</v>
          </cell>
        </row>
        <row r="25">
          <cell r="B25" t="str">
            <v>ASARITORU</v>
          </cell>
        </row>
        <row r="26">
          <cell r="B26" t="str">
            <v>ASSA</v>
          </cell>
        </row>
        <row r="27">
          <cell r="B27" t="str">
            <v>ASSA NORTH</v>
          </cell>
        </row>
        <row r="28">
          <cell r="B28" t="str">
            <v>ATALA</v>
          </cell>
        </row>
        <row r="29">
          <cell r="B29" t="str">
            <v>AWOBA</v>
          </cell>
        </row>
        <row r="30">
          <cell r="B30" t="str">
            <v>AWOBA NORTH</v>
          </cell>
        </row>
        <row r="31">
          <cell r="B31" t="str">
            <v>AWOBA NORTHWEST</v>
          </cell>
        </row>
        <row r="32">
          <cell r="B32" t="str">
            <v>BANIELE</v>
          </cell>
        </row>
        <row r="33">
          <cell r="B33" t="str">
            <v>BATAN</v>
          </cell>
        </row>
        <row r="34">
          <cell r="B34" t="str">
            <v xml:space="preserve">BELEMA </v>
          </cell>
        </row>
        <row r="35">
          <cell r="B35" t="str">
            <v>BENISEDE</v>
          </cell>
        </row>
        <row r="36">
          <cell r="B36" t="str">
            <v>BISENI (SAMABRI)</v>
          </cell>
        </row>
        <row r="37">
          <cell r="B37" t="str">
            <v>BODO WEST</v>
          </cell>
        </row>
        <row r="38">
          <cell r="B38" t="str">
            <v>BOMADI</v>
          </cell>
        </row>
        <row r="39">
          <cell r="B39" t="str">
            <v>BOMU</v>
          </cell>
        </row>
        <row r="40">
          <cell r="B40" t="str">
            <v>BONNY</v>
          </cell>
        </row>
        <row r="41">
          <cell r="B41" t="str">
            <v>BUGUMA CREEK</v>
          </cell>
        </row>
        <row r="42">
          <cell r="B42" t="str">
            <v>CAWTHORNE CHANNEL</v>
          </cell>
        </row>
        <row r="43">
          <cell r="B43" t="str">
            <v>DIEBU CREEK</v>
          </cell>
        </row>
        <row r="44">
          <cell r="B44" t="str">
            <v>EA</v>
          </cell>
        </row>
        <row r="45">
          <cell r="B45" t="str">
            <v>EGBEMA</v>
          </cell>
        </row>
        <row r="46">
          <cell r="B46" t="str">
            <v>EGBEMA WEST</v>
          </cell>
        </row>
        <row r="47">
          <cell r="B47" t="str">
            <v>EGBOLOM</v>
          </cell>
        </row>
        <row r="48">
          <cell r="B48" t="str">
            <v>EGWA</v>
          </cell>
        </row>
        <row r="49">
          <cell r="B49" t="str">
            <v>EJA</v>
          </cell>
        </row>
        <row r="50">
          <cell r="B50" t="str">
            <v>EKULAMA</v>
          </cell>
        </row>
        <row r="51">
          <cell r="B51" t="str">
            <v>ELELENWA</v>
          </cell>
        </row>
        <row r="52">
          <cell r="B52" t="str">
            <v>ELEPA</v>
          </cell>
        </row>
        <row r="53">
          <cell r="B53" t="str">
            <v>EMOHUA</v>
          </cell>
        </row>
        <row r="54">
          <cell r="B54" t="str">
            <v>ENWHE</v>
          </cell>
        </row>
        <row r="55">
          <cell r="B55" t="str">
            <v>ERIEMU</v>
          </cell>
        </row>
        <row r="56">
          <cell r="B56" t="str">
            <v>ESCRAVOS BEACH</v>
          </cell>
        </row>
        <row r="57">
          <cell r="B57" t="str">
            <v>ETE</v>
          </cell>
        </row>
        <row r="58">
          <cell r="B58" t="str">
            <v>ETELEBOU</v>
          </cell>
        </row>
        <row r="59">
          <cell r="B59" t="str">
            <v>EVWRENI</v>
          </cell>
        </row>
        <row r="60">
          <cell r="B60" t="str">
            <v>FORCADOS SOUTHWEST</v>
          </cell>
        </row>
        <row r="61">
          <cell r="B61" t="str">
            <v>FORCADOS-YOKRI</v>
          </cell>
        </row>
        <row r="62">
          <cell r="B62" t="str">
            <v>GBARAN</v>
          </cell>
        </row>
        <row r="63">
          <cell r="B63" t="str">
            <v>GBETIOKUN</v>
          </cell>
        </row>
        <row r="64">
          <cell r="B64" t="str">
            <v>H A</v>
          </cell>
        </row>
        <row r="65">
          <cell r="B65" t="str">
            <v>H D</v>
          </cell>
        </row>
        <row r="66">
          <cell r="B66" t="str">
            <v>IBIGWE</v>
          </cell>
        </row>
        <row r="67">
          <cell r="B67" t="str">
            <v>IGBOMOTORU</v>
          </cell>
        </row>
        <row r="68">
          <cell r="B68" t="str">
            <v>IGBOMOTORU NORTH</v>
          </cell>
        </row>
        <row r="69">
          <cell r="B69" t="str">
            <v xml:space="preserve">IMO RIVER </v>
          </cell>
        </row>
        <row r="70">
          <cell r="B70" t="str">
            <v>ISENI</v>
          </cell>
        </row>
        <row r="71">
          <cell r="B71" t="str">
            <v>ISIMIRI</v>
          </cell>
        </row>
        <row r="72">
          <cell r="B72" t="str">
            <v>ISOKO</v>
          </cell>
        </row>
        <row r="73">
          <cell r="B73" t="str">
            <v>ISU</v>
          </cell>
        </row>
        <row r="74">
          <cell r="B74" t="str">
            <v>JONES CREEK</v>
          </cell>
        </row>
        <row r="75">
          <cell r="B75" t="str">
            <v>K D</v>
          </cell>
        </row>
        <row r="76">
          <cell r="B76" t="str">
            <v>K L</v>
          </cell>
        </row>
        <row r="77">
          <cell r="B77" t="str">
            <v>KALAEKULE</v>
          </cell>
        </row>
        <row r="78">
          <cell r="B78" t="str">
            <v>KANBO</v>
          </cell>
        </row>
        <row r="79">
          <cell r="B79" t="str">
            <v>KI</v>
          </cell>
        </row>
        <row r="80">
          <cell r="B80" t="str">
            <v>KOKORI</v>
          </cell>
        </row>
        <row r="81">
          <cell r="B81" t="str">
            <v>KOLO CREEK</v>
          </cell>
        </row>
        <row r="82">
          <cell r="B82" t="str">
            <v>KOROAMA</v>
          </cell>
        </row>
        <row r="83">
          <cell r="B83" t="str">
            <v>KOROKORO</v>
          </cell>
        </row>
        <row r="84">
          <cell r="B84" t="str">
            <v>KORONAMA</v>
          </cell>
        </row>
        <row r="85">
          <cell r="B85" t="str">
            <v>KRAKAMA</v>
          </cell>
        </row>
        <row r="86">
          <cell r="B86" t="str">
            <v>KUGBE</v>
          </cell>
        </row>
        <row r="87">
          <cell r="B87" t="str">
            <v>MINI NTA</v>
          </cell>
        </row>
        <row r="88">
          <cell r="B88" t="str">
            <v>MOSOGAR</v>
          </cell>
        </row>
        <row r="89">
          <cell r="B89" t="str">
            <v xml:space="preserve">NEMBE CREEK </v>
          </cell>
        </row>
        <row r="90">
          <cell r="B90" t="str">
            <v>NEMBE CREEK EAST</v>
          </cell>
        </row>
        <row r="91">
          <cell r="B91" t="str">
            <v>NGBOKO</v>
          </cell>
        </row>
        <row r="92">
          <cell r="B92" t="str">
            <v>NKALI</v>
          </cell>
        </row>
        <row r="93">
          <cell r="B93" t="str">
            <v>NUN RIVER</v>
          </cell>
        </row>
        <row r="94">
          <cell r="B94" t="str">
            <v>OBEAKPU</v>
          </cell>
        </row>
        <row r="95">
          <cell r="B95" t="str">
            <v>OBELE</v>
          </cell>
        </row>
        <row r="96">
          <cell r="B96" t="str">
            <v>OBEN</v>
          </cell>
        </row>
        <row r="97">
          <cell r="B97" t="str">
            <v>OBIGBO</v>
          </cell>
        </row>
        <row r="98">
          <cell r="B98" t="str">
            <v>OBIGBO NORTH</v>
          </cell>
        </row>
        <row r="99">
          <cell r="B99" t="str">
            <v>OBUZO</v>
          </cell>
        </row>
        <row r="100">
          <cell r="B100" t="str">
            <v>ODEAMA CREEK</v>
          </cell>
        </row>
        <row r="101">
          <cell r="B101" t="str">
            <v>ODIDI</v>
          </cell>
        </row>
        <row r="102">
          <cell r="B102" t="str">
            <v>ODON</v>
          </cell>
        </row>
        <row r="103">
          <cell r="B103" t="str">
            <v>OFEMINI</v>
          </cell>
        </row>
        <row r="104">
          <cell r="B104" t="str">
            <v>OFOROLA</v>
          </cell>
        </row>
        <row r="105">
          <cell r="B105" t="str">
            <v>OGARA</v>
          </cell>
        </row>
        <row r="106">
          <cell r="B106" t="str">
            <v>OGARA NORTH</v>
          </cell>
        </row>
        <row r="107">
          <cell r="B107" t="str">
            <v>OGBOTOBO</v>
          </cell>
        </row>
        <row r="108">
          <cell r="B108" t="str">
            <v>OGINI</v>
          </cell>
        </row>
        <row r="109">
          <cell r="B109" t="str">
            <v>OGUTA</v>
          </cell>
        </row>
        <row r="110">
          <cell r="B110" t="str">
            <v>OHURU</v>
          </cell>
        </row>
        <row r="111">
          <cell r="B111" t="str">
            <v>OKIORI</v>
          </cell>
        </row>
        <row r="112">
          <cell r="B112" t="str">
            <v>OKOPORO</v>
          </cell>
        </row>
        <row r="113">
          <cell r="B113" t="str">
            <v>OKOROBA</v>
          </cell>
        </row>
        <row r="114">
          <cell r="B114" t="str">
            <v>OKPOKUNOU</v>
          </cell>
        </row>
        <row r="115">
          <cell r="B115" t="str">
            <v>OKPORHURU</v>
          </cell>
        </row>
        <row r="116">
          <cell r="B116" t="str">
            <v xml:space="preserve">OLOIBIRI </v>
          </cell>
        </row>
        <row r="117">
          <cell r="B117" t="str">
            <v>OLOMORO</v>
          </cell>
        </row>
        <row r="118">
          <cell r="B118" t="str">
            <v>OLOMORO-OLEH</v>
          </cell>
        </row>
        <row r="119">
          <cell r="B119" t="str">
            <v>OLUA</v>
          </cell>
        </row>
        <row r="120">
          <cell r="B120" t="str">
            <v>OPOBO NORTH</v>
          </cell>
        </row>
        <row r="121">
          <cell r="B121" t="str">
            <v>OPOBO SOUTH</v>
          </cell>
        </row>
        <row r="122">
          <cell r="B122" t="str">
            <v>OPOMOYO</v>
          </cell>
        </row>
        <row r="123">
          <cell r="B123" t="str">
            <v>OPUAMA</v>
          </cell>
        </row>
        <row r="124">
          <cell r="B124" t="str">
            <v>OPUGBENE</v>
          </cell>
        </row>
        <row r="125">
          <cell r="B125" t="str">
            <v>OPUKUSHI</v>
          </cell>
        </row>
        <row r="126">
          <cell r="B126" t="str">
            <v>OPUKUSHI NORTH</v>
          </cell>
        </row>
        <row r="127">
          <cell r="B127" t="str">
            <v>OROGHO</v>
          </cell>
        </row>
        <row r="128">
          <cell r="B128" t="str">
            <v>ORONI</v>
          </cell>
        </row>
        <row r="129">
          <cell r="B129" t="str">
            <v>ORUBIRI</v>
          </cell>
        </row>
        <row r="130">
          <cell r="B130" t="str">
            <v>OSIOKA</v>
          </cell>
        </row>
        <row r="131">
          <cell r="B131" t="str">
            <v>OTAKIKPO</v>
          </cell>
        </row>
        <row r="132">
          <cell r="B132" t="str">
            <v>OTAMINI</v>
          </cell>
        </row>
        <row r="133">
          <cell r="B133" t="str">
            <v>OTUMARA</v>
          </cell>
        </row>
        <row r="134">
          <cell r="B134" t="str">
            <v>OVHOR</v>
          </cell>
        </row>
        <row r="135">
          <cell r="B135" t="str">
            <v>OWEH</v>
          </cell>
        </row>
        <row r="136">
          <cell r="B136" t="str">
            <v>OZORO</v>
          </cell>
        </row>
        <row r="137">
          <cell r="B137" t="str">
            <v>RAPELE</v>
          </cell>
        </row>
        <row r="138">
          <cell r="B138" t="str">
            <v>RUMUEKPE</v>
          </cell>
        </row>
        <row r="139">
          <cell r="B139" t="str">
            <v>SAGHARA</v>
          </cell>
        </row>
        <row r="140">
          <cell r="B140" t="str">
            <v xml:space="preserve">SANTA BARBARA </v>
          </cell>
        </row>
        <row r="141">
          <cell r="B141" t="str">
            <v>SANTA BARBARA SOUTH</v>
          </cell>
        </row>
        <row r="142">
          <cell r="B142" t="str">
            <v>SAPELE</v>
          </cell>
        </row>
        <row r="143">
          <cell r="B143" t="str">
            <v>SEIBOU</v>
          </cell>
        </row>
        <row r="144">
          <cell r="B144" t="str">
            <v>SOKU</v>
          </cell>
        </row>
        <row r="145">
          <cell r="B145" t="str">
            <v>SOKU NORTH</v>
          </cell>
        </row>
        <row r="146">
          <cell r="B146" t="str">
            <v>TUNU</v>
          </cell>
        </row>
        <row r="147">
          <cell r="B147" t="str">
            <v>UBALEME</v>
          </cell>
        </row>
        <row r="148">
          <cell r="B148" t="str">
            <v>UBEFAN</v>
          </cell>
        </row>
        <row r="149">
          <cell r="B149" t="str">
            <v>UBIE</v>
          </cell>
        </row>
        <row r="150">
          <cell r="B150" t="str">
            <v>UBIMA</v>
          </cell>
        </row>
        <row r="151">
          <cell r="B151" t="str">
            <v>UGADA</v>
          </cell>
        </row>
        <row r="152">
          <cell r="B152" t="str">
            <v>UGHELLI EAST</v>
          </cell>
        </row>
        <row r="153">
          <cell r="B153" t="str">
            <v>UGHELLI WEST</v>
          </cell>
        </row>
        <row r="154">
          <cell r="B154" t="str">
            <v>UMUECHEM</v>
          </cell>
        </row>
        <row r="155">
          <cell r="B155" t="str">
            <v>UMUTU</v>
          </cell>
        </row>
        <row r="156">
          <cell r="B156" t="str">
            <v>URHURE</v>
          </cell>
        </row>
        <row r="157">
          <cell r="B157" t="str">
            <v>UTAPATE</v>
          </cell>
        </row>
        <row r="158">
          <cell r="B158" t="str">
            <v>UTAPATE SOUTH</v>
          </cell>
        </row>
        <row r="159">
          <cell r="B159" t="str">
            <v>UTAPATE WEST</v>
          </cell>
        </row>
        <row r="160">
          <cell r="B160" t="str">
            <v>UTOROGU</v>
          </cell>
        </row>
        <row r="161">
          <cell r="B161" t="str">
            <v>UZERE EAST</v>
          </cell>
        </row>
        <row r="162">
          <cell r="B162" t="str">
            <v>UZERE WEST</v>
          </cell>
        </row>
        <row r="163">
          <cell r="B163" t="str">
            <v>UZU</v>
          </cell>
        </row>
        <row r="164">
          <cell r="B164" t="str">
            <v>WARRI RIVER</v>
          </cell>
        </row>
        <row r="165">
          <cell r="B165" t="str">
            <v>YORLA</v>
          </cell>
        </row>
        <row r="166">
          <cell r="B166" t="str">
            <v>ZARAMA</v>
          </cell>
        </row>
      </sheetData>
      <sheetData sheetId="7" refreshError="1"/>
      <sheetData sheetId="8" refreshError="1"/>
      <sheetData sheetId="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Definitions"/>
      <sheetName val="Selection"/>
      <sheetName val="Indicators"/>
      <sheetName val="Profiles"/>
      <sheetName val="OilRate"/>
      <sheetName val="OilVol"/>
      <sheetName val="CondRate"/>
      <sheetName val="CondVol"/>
      <sheetName val="OilandCondVol"/>
      <sheetName val="AGRate"/>
      <sheetName val="AGVol"/>
      <sheetName val="NAGRate"/>
      <sheetName val="NAGVol"/>
      <sheetName val="AGSalesInput"/>
      <sheetName val="AGSalesInpVol"/>
      <sheetName val="AGSalesRate"/>
      <sheetName val="AGSalesVol"/>
      <sheetName val="GasSalesRate"/>
      <sheetName val="GasSalesVol"/>
      <sheetName val="TotalCapex"/>
      <sheetName val="TotalCapex7"/>
      <sheetName val="TotalOpex"/>
      <sheetName val="NPV0"/>
      <sheetName val="Oil_PvD_OB"/>
      <sheetName val="Oil_PvUD_OB"/>
      <sheetName val="NGL_PvD_OB"/>
      <sheetName val="NGL_PvUD_OB"/>
      <sheetName val="Gas_PvD_OB"/>
      <sheetName val="Gas_PvUD_OB"/>
      <sheetName val="Oil_ExD_OB"/>
      <sheetName val="Oil_ExUD_OB"/>
      <sheetName val="NGL_ExD_OB"/>
      <sheetName val="NGL_ExUD_OB"/>
      <sheetName val="Gas_ExD_OB"/>
      <sheetName val="Gas_ExUD_OB"/>
      <sheetName val="Oil_PvD_Additions"/>
      <sheetName val="Oil_PvUD_Additions"/>
      <sheetName val="NGL_PvD_Additions"/>
      <sheetName val="NGL_PvUD_Additions"/>
      <sheetName val="Gas_PvD_Additions"/>
      <sheetName val="Gas_PvUD_Additions"/>
      <sheetName val="Oil_ExD_Additions"/>
      <sheetName val="Oil_ExUD_Additions"/>
      <sheetName val="NGL_ExD_Additions"/>
      <sheetName val="NGL_ExUD_Additions"/>
      <sheetName val="Gas_ExD_Additions"/>
      <sheetName val="Gas_ExUD_Additions"/>
      <sheetName val="Oil_Exploration_Wells"/>
      <sheetName val="Oil_Appraisal_Wells"/>
      <sheetName val="Oil_Development_Wells"/>
      <sheetName val="Oil_Recompletion_Wells"/>
      <sheetName val="Oil_Repairs_Well"/>
      <sheetName val="NAG_Exploration_Wells"/>
      <sheetName val="NAG_Appraisal_Wells"/>
      <sheetName val="NAG_Development_Wells"/>
      <sheetName val="NAG_Recompletion_Wells"/>
      <sheetName val="NAG_Repairs_Well"/>
      <sheetName val="NOG_Infrastructure"/>
      <sheetName val="Oil_Exploration_Seismic"/>
      <sheetName val="Oil_Exploration_Other"/>
      <sheetName val="Oil_Exploration_Capex"/>
      <sheetName val="Oil_Exploration_Drilling"/>
      <sheetName val="Oil_Exploration_Appraisal_Drill"/>
      <sheetName val="Oil_Development_Appraisal_Drill"/>
      <sheetName val="Oil_Appraisal_Completion"/>
      <sheetName val="Oil_Production_Seismic"/>
      <sheetName val="Oil_Location_Preparation"/>
      <sheetName val="Oil_Development_Drilling"/>
      <sheetName val="Oil_Development_Completion"/>
      <sheetName val="Oil_Recompletion"/>
      <sheetName val="Oil_Flowlines_and_Hookup"/>
      <sheetName val="Oil_Facilities (2)"/>
      <sheetName val="Oil_Facilities"/>
      <sheetName val="Oil_Infrastructure"/>
      <sheetName val="Oil_Oncosts"/>
      <sheetName val="Oil_Abandonment_Costs"/>
      <sheetName val="AG_Capex"/>
      <sheetName val="AG_Abandonment_Costs"/>
      <sheetName val="NAG_Exploration_Drilling"/>
      <sheetName val="NAG_Exploration_Appraisal_Drill"/>
      <sheetName val="NAG_Development_Appraisal_Drill"/>
      <sheetName val="NAG_Appraisal_Completion"/>
      <sheetName val="TotalCapex (2)"/>
      <sheetName val="NAG_Location_Preparation (2)"/>
      <sheetName val="NAG_Location_Preparation"/>
      <sheetName val="NAG_Development_Drilling"/>
      <sheetName val="NAG_Development_Completion"/>
      <sheetName val="NAG_Recompletion"/>
      <sheetName val="NAG_Flowlines_and_Hookup"/>
      <sheetName val="NAG_Facilities"/>
      <sheetName val="NAG_Infrastructure"/>
      <sheetName val="NAG_Oncosts"/>
      <sheetName val="NAG_Abandonment_Co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grated Output"/>
      <sheetName val="Oil Base Input"/>
      <sheetName val="Oil Base Model"/>
      <sheetName val="Oil Base Parameters"/>
      <sheetName val="Oil Base Output"/>
      <sheetName val="Oil Carry Calculations"/>
      <sheetName val="Oil Carry Model"/>
      <sheetName val="Oil Carry Output"/>
      <sheetName val="Notes"/>
    </sheetNames>
    <sheetDataSet>
      <sheetData sheetId="0"/>
      <sheetData sheetId="1">
        <row r="13">
          <cell r="F13">
            <v>0</v>
          </cell>
          <cell r="G13">
            <v>0</v>
          </cell>
          <cell r="H13">
            <v>0</v>
          </cell>
          <cell r="I13">
            <v>0</v>
          </cell>
          <cell r="J13">
            <v>99</v>
          </cell>
          <cell r="K13">
            <v>150</v>
          </cell>
          <cell r="L13">
            <v>150</v>
          </cell>
          <cell r="M13">
            <v>130</v>
          </cell>
          <cell r="N13">
            <v>105.04</v>
          </cell>
          <cell r="O13">
            <v>84.872320000000016</v>
          </cell>
          <cell r="P13">
            <v>68.576834560000023</v>
          </cell>
          <cell r="Q13">
            <v>55.410082324480022</v>
          </cell>
          <cell r="R13">
            <v>44.771346518179861</v>
          </cell>
          <cell r="S13">
            <v>36.175247986689328</v>
          </cell>
          <cell r="T13">
            <v>29.229600373244978</v>
          </cell>
          <cell r="U13">
            <v>23.617517101581942</v>
          </cell>
          <cell r="V13">
            <v>19.082953818078209</v>
          </cell>
          <cell r="W13">
            <v>15.419026685007195</v>
          </cell>
          <cell r="X13">
            <v>12.458573561485814</v>
          </cell>
          <cell r="Y13">
            <v>10.066527437680538</v>
          </cell>
          <cell r="Z13">
            <v>8.1337541696458757</v>
          </cell>
          <cell r="AA13">
            <v>6.572073369073868</v>
          </cell>
          <cell r="AB13">
            <v>5.3102352822116856</v>
          </cell>
          <cell r="AC13">
            <v>4.290670108027042</v>
          </cell>
          <cell r="AD13">
            <v>3.4668614472858503</v>
          </cell>
          <cell r="AE13">
            <v>2.8012240494069673</v>
          </cell>
          <cell r="AF13">
            <v>2.2633890319208296</v>
          </cell>
          <cell r="AG13">
            <v>1.8288183377920304</v>
          </cell>
          <cell r="AH13">
            <v>1.4776852169359607</v>
          </cell>
          <cell r="AI13">
            <v>1.1939696552842562</v>
          </cell>
          <cell r="AJ13">
            <v>0.96472748146967913</v>
          </cell>
          <cell r="AK13">
            <v>0</v>
          </cell>
          <cell r="AL13">
            <v>0</v>
          </cell>
          <cell r="AM13">
            <v>0</v>
          </cell>
          <cell r="AN13">
            <v>0</v>
          </cell>
          <cell r="AO13">
            <v>0</v>
          </cell>
          <cell r="AP13">
            <v>0</v>
          </cell>
          <cell r="AQ13">
            <v>0</v>
          </cell>
          <cell r="AR13">
            <v>0</v>
          </cell>
          <cell r="AS13">
            <v>0</v>
          </cell>
          <cell r="AT13">
            <v>0</v>
          </cell>
        </row>
      </sheetData>
      <sheetData sheetId="2"/>
      <sheetData sheetId="3"/>
      <sheetData sheetId="4"/>
      <sheetData sheetId="5"/>
      <sheetData sheetId="6"/>
      <sheetData sheetId="7"/>
      <sheetData sheetId="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3"/>
    </sheetNames>
    <sheetDataSet>
      <sheetData sheetId="0" refreshError="1">
        <row r="8">
          <cell r="K8">
            <v>1000000</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 Dates"/>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
      <sheetName val="MI Dates"/>
      <sheetName val="Tranche A"/>
      <sheetName val="Tranche B"/>
      <sheetName val="Tranche C"/>
      <sheetName val="Tranche D"/>
      <sheetName val="Tranche E"/>
      <sheetName val="Tranche F"/>
      <sheetName val="Tranche G"/>
      <sheetName val="Tranche H"/>
      <sheetName val="Invoice Totals"/>
      <sheetName val="Inv. Totals 2"/>
      <sheetName val="Macro Sheet"/>
      <sheetName val="Summary_Sheet"/>
      <sheetName val="MI_Dates"/>
      <sheetName val="Tranche_A"/>
      <sheetName val="Tranche_B"/>
      <sheetName val="Tranche_C"/>
      <sheetName val="Tranche_D"/>
      <sheetName val="Tranche_E"/>
      <sheetName val="Tranche_F"/>
      <sheetName val="Tranche_G"/>
      <sheetName val="Tranche_H"/>
      <sheetName val="Invoice_Totals"/>
      <sheetName val="Inv__Totals_2"/>
      <sheetName val="Macro_Sheet"/>
    </sheetNames>
    <sheetDataSet>
      <sheetData sheetId="0" refreshError="1"/>
      <sheetData sheetId="1" refreshError="1">
        <row r="2">
          <cell r="B2">
            <v>2</v>
          </cell>
        </row>
        <row r="3">
          <cell r="B3">
            <v>30681</v>
          </cell>
        </row>
        <row r="4">
          <cell r="B4">
            <v>30863</v>
          </cell>
        </row>
        <row r="5">
          <cell r="B5">
            <v>31047</v>
          </cell>
        </row>
        <row r="6">
          <cell r="B6">
            <v>31228</v>
          </cell>
        </row>
        <row r="7">
          <cell r="B7">
            <v>31412</v>
          </cell>
        </row>
        <row r="8">
          <cell r="B8">
            <v>31593</v>
          </cell>
        </row>
        <row r="9">
          <cell r="B9">
            <v>31777</v>
          </cell>
        </row>
        <row r="10">
          <cell r="B10">
            <v>31958</v>
          </cell>
        </row>
        <row r="11">
          <cell r="B11">
            <v>32142</v>
          </cell>
        </row>
        <row r="12">
          <cell r="B12">
            <v>32324</v>
          </cell>
        </row>
        <row r="13">
          <cell r="B13">
            <v>32508</v>
          </cell>
        </row>
        <row r="14">
          <cell r="B14">
            <v>32689</v>
          </cell>
        </row>
        <row r="15">
          <cell r="B15">
            <v>32873</v>
          </cell>
        </row>
        <row r="16">
          <cell r="B16">
            <v>33054</v>
          </cell>
        </row>
        <row r="17">
          <cell r="B17">
            <v>33238</v>
          </cell>
        </row>
        <row r="18">
          <cell r="B18">
            <v>33419</v>
          </cell>
        </row>
        <row r="19">
          <cell r="B19">
            <v>33603</v>
          </cell>
        </row>
        <row r="20">
          <cell r="B20">
            <v>33785</v>
          </cell>
        </row>
        <row r="21">
          <cell r="B21">
            <v>33969</v>
          </cell>
        </row>
        <row r="22">
          <cell r="B22">
            <v>34150</v>
          </cell>
        </row>
        <row r="23">
          <cell r="B23">
            <v>34334</v>
          </cell>
        </row>
        <row r="24">
          <cell r="B24">
            <v>34515</v>
          </cell>
        </row>
        <row r="25">
          <cell r="B25">
            <v>34699</v>
          </cell>
        </row>
        <row r="26">
          <cell r="B26">
            <v>34880</v>
          </cell>
        </row>
        <row r="27">
          <cell r="B27">
            <v>35064</v>
          </cell>
        </row>
        <row r="28">
          <cell r="B28">
            <v>35246</v>
          </cell>
        </row>
        <row r="29">
          <cell r="B29">
            <v>35430</v>
          </cell>
        </row>
        <row r="30">
          <cell r="B30">
            <v>35611</v>
          </cell>
        </row>
        <row r="31">
          <cell r="B31">
            <v>35795</v>
          </cell>
        </row>
        <row r="32">
          <cell r="B32">
            <v>35976</v>
          </cell>
        </row>
        <row r="33">
          <cell r="B33">
            <v>36160</v>
          </cell>
        </row>
        <row r="34">
          <cell r="B34">
            <v>36341</v>
          </cell>
        </row>
        <row r="35">
          <cell r="B35">
            <v>36525</v>
          </cell>
        </row>
        <row r="36">
          <cell r="B36">
            <v>36707</v>
          </cell>
        </row>
        <row r="37">
          <cell r="B37">
            <v>36891</v>
          </cell>
        </row>
        <row r="38">
          <cell r="B38">
            <v>37072</v>
          </cell>
        </row>
        <row r="39">
          <cell r="B39">
            <v>37256</v>
          </cell>
        </row>
        <row r="40">
          <cell r="B40">
            <v>37437</v>
          </cell>
        </row>
        <row r="41">
          <cell r="B41">
            <v>37621</v>
          </cell>
        </row>
        <row r="42">
          <cell r="B42">
            <v>37802</v>
          </cell>
        </row>
        <row r="43">
          <cell r="B43">
            <v>37986</v>
          </cell>
        </row>
        <row r="44">
          <cell r="B44">
            <v>38168</v>
          </cell>
        </row>
        <row r="45">
          <cell r="B45">
            <v>38352</v>
          </cell>
        </row>
        <row r="46">
          <cell r="B46">
            <v>38533</v>
          </cell>
        </row>
        <row r="47">
          <cell r="B47">
            <v>38717</v>
          </cell>
        </row>
        <row r="48">
          <cell r="B48">
            <v>38898</v>
          </cell>
        </row>
        <row r="49">
          <cell r="B49">
            <v>39082</v>
          </cell>
        </row>
        <row r="50">
          <cell r="B50">
            <v>39263</v>
          </cell>
        </row>
        <row r="51">
          <cell r="B51">
            <v>39447</v>
          </cell>
        </row>
        <row r="52">
          <cell r="B52">
            <v>39629</v>
          </cell>
        </row>
        <row r="53">
          <cell r="B53">
            <v>39813</v>
          </cell>
        </row>
        <row r="54">
          <cell r="B54">
            <v>39994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ow r="2">
          <cell r="B2">
            <v>2</v>
          </cell>
        </row>
      </sheetData>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cal Rev-8.224% opec"/>
      <sheetName val="REV FORECAST-unconstrained"/>
      <sheetName val="REV FORECAST-OPEC QUOTA CONTS"/>
      <sheetName val="REV FORECAST AT 8.224% OPEC"/>
      <sheetName val="REV based on unconstrained prod"/>
      <sheetName val="REV OPEC QUOTA constrained "/>
      <sheetName val="REV AT 8.224% OPEC"/>
      <sheetName val="PROD CONTR"/>
      <sheetName val="IPP COST PROFILE"/>
      <sheetName val="EPNL HIGH GROWTH PROD"/>
      <sheetName val="NAOC EXPLORATION"/>
      <sheetName val="NAOC HIGH GROWTH PROD"/>
      <sheetName val="CONS PROD PROFILE"/>
      <sheetName val="MPN OPEX Summary"/>
      <sheetName val="Panoco Major Projects"/>
      <sheetName val="EPNL Major Projects"/>
      <sheetName val="Naoc Major Project"/>
      <sheetName val="Naoc Exp Summ"/>
      <sheetName val="JV CONSL COST (2)"/>
      <sheetName val="High - Oil Facilities"/>
      <sheetName val="MPN PROJ CONT SUMM"/>
      <sheetName val="MPN PROD BY CATEGORY-01"/>
      <sheetName val="MPN High - Oil Facilities (2)"/>
      <sheetName val="MPN Major Projects - Growth"/>
      <sheetName val="Consol seismic &amp; dril cost (2)"/>
      <sheetName val="Consol CAPEX - OIL"/>
      <sheetName val="Consol CAPEX - GAS"/>
      <sheetName val="JV CONSL COST"/>
      <sheetName val="SPDC PROJ SUMM CONT"/>
      <sheetName val="SPDC PROD BY PROJ"/>
      <sheetName val="SPDC-Cost-Proposed Case"/>
      <sheetName val="SPDC PRODUCION BY CATEGORY"/>
      <sheetName val="SPDC-Reward_Proposed Case"/>
      <sheetName val="SPDC- cost Summary-High"/>
      <sheetName val="SPDC- Wells -High Growth Case "/>
      <sheetName val="Panoco Unit Cost"/>
      <sheetName val="EPNL Unit Costs"/>
      <sheetName val="Naoc Unit Cost"/>
      <sheetName val="CVX Unit Cost"/>
      <sheetName val="MPN Seismic-Drilling Unit Cost "/>
      <sheetName val="SPDC Unit Cost"/>
      <sheetName val="Sum R &amp; WP"/>
      <sheetName val="Consol unit cost"/>
      <sheetName val="Consol seismic &amp; dril cost"/>
      <sheetName val="Consol. Gas Prod &amp; Util"/>
      <sheetName val="CONS PROD BUIL UP JV&amp;PSC"/>
      <sheetName val="JV MAJOR PROJECTS"/>
      <sheetName val="CONS PROD BUIL UP JV&amp;PSC (2)"/>
      <sheetName val="CONS PROD BUIL UP JV&amp;PSC adj"/>
      <sheetName val="JV_Summary Oil &amp; Cond Pro (2)"/>
      <sheetName val="MPN-Total Summary High Growth"/>
      <sheetName val="MPN-Assumptions - High Growth "/>
      <sheetName val="MPN PROD BY CATEGORY"/>
      <sheetName val="MPN-High - Prod Resv_Work Prog"/>
      <sheetName val="MPN-High - Oil Facilities"/>
      <sheetName val="MPN-High - Seismic"/>
      <sheetName val="MPN-High Growth Wells"/>
      <sheetName val="CVX-Table 1 - Exploration"/>
      <sheetName val="CVX PRODUC BY CATEGORY"/>
      <sheetName val="CVX PRODUC BY CATEGORY (2)"/>
      <sheetName val="CVX-Table 1 - Production"/>
      <sheetName val="Sheet4"/>
      <sheetName val="CVX-Table 3 - Budgets"/>
      <sheetName val="CVX-Table 3 - Major Projects"/>
      <sheetName val="CVX-Table 4 - Explo_Dev_Cost"/>
      <sheetName val="CVX-Assumptions"/>
      <sheetName val="CVX-Alternate Funding"/>
      <sheetName val="EPNL-JV&amp;AK Summary"/>
      <sheetName val="EPNL-JV Details"/>
      <sheetName val="EPNL-AK Summary"/>
      <sheetName val="NAOC- SUMMARY"/>
      <sheetName val="NAOC-Explo &amp; drilling"/>
      <sheetName val="NAOC- Facilities"/>
      <sheetName val="NAOC-Non Oil Infrastructure"/>
      <sheetName val="NAOC- Gas Projects "/>
      <sheetName val="NAOC-Opex Oil &amp; Gas"/>
      <sheetName val="NAOC-Community &amp; security"/>
      <sheetName val="NAOC- IPP CAPEX &amp; OPEX"/>
      <sheetName val="Sheet1"/>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ow r="297">
          <cell r="H297" t="str">
            <v>130.05A</v>
          </cell>
          <cell r="I297" t="str">
            <v>Erema West Reservoir Studies</v>
          </cell>
        </row>
        <row r="298">
          <cell r="H298" t="str">
            <v>130.05B</v>
          </cell>
          <cell r="I298" t="str">
            <v>Olo field Reservoir Studies</v>
          </cell>
        </row>
        <row r="299">
          <cell r="H299" t="str">
            <v>130.05C</v>
          </cell>
          <cell r="I299" t="str">
            <v>Obagi field Reservoir Studies</v>
          </cell>
        </row>
        <row r="300">
          <cell r="H300" t="str">
            <v>130.05D</v>
          </cell>
          <cell r="I300" t="str">
            <v>OML58 Engineering Studies</v>
          </cell>
        </row>
        <row r="303">
          <cell r="H303" t="str">
            <v>130.05E</v>
          </cell>
          <cell r="I303" t="str">
            <v>Ikike Reservoir Studies</v>
          </cell>
        </row>
        <row r="304">
          <cell r="H304" t="str">
            <v>130.05F</v>
          </cell>
          <cell r="I304" t="str">
            <v>OML99 Engineering Studies</v>
          </cell>
        </row>
        <row r="307">
          <cell r="H307" t="str">
            <v>130.05G</v>
          </cell>
          <cell r="I307" t="str">
            <v>Afia field Reservoir Studies</v>
          </cell>
        </row>
        <row r="308">
          <cell r="H308" t="str">
            <v>130.05H</v>
          </cell>
          <cell r="I308" t="str">
            <v>Ikong field Reservoir Studies</v>
          </cell>
        </row>
        <row r="309">
          <cell r="H309" t="str">
            <v>130.05I</v>
          </cell>
          <cell r="I309" t="str">
            <v>OML100 Satellites Reservoir Studies</v>
          </cell>
        </row>
        <row r="310">
          <cell r="H310" t="str">
            <v>130.05J</v>
          </cell>
          <cell r="I310" t="str">
            <v>Edikan Reservoir Studies</v>
          </cell>
        </row>
        <row r="311">
          <cell r="H311" t="str">
            <v>130.05K</v>
          </cell>
          <cell r="I311" t="str">
            <v>Usoro Reservoir Studies</v>
          </cell>
        </row>
        <row r="312">
          <cell r="H312" t="str">
            <v>130.05L</v>
          </cell>
          <cell r="I312" t="str">
            <v>Other Resevoir Studies</v>
          </cell>
        </row>
        <row r="313">
          <cell r="H313" t="str">
            <v>130.05M</v>
          </cell>
          <cell r="I313" t="str">
            <v>OML100 Engineering Studies</v>
          </cell>
        </row>
        <row r="317">
          <cell r="H317" t="str">
            <v>130.05N</v>
          </cell>
          <cell r="I317" t="str">
            <v>Ofon Field Reservoir Studies</v>
          </cell>
        </row>
        <row r="318">
          <cell r="H318" t="str">
            <v>130.05O</v>
          </cell>
          <cell r="I318" t="str">
            <v>Ofon Satellites Reservoir Studies</v>
          </cell>
        </row>
        <row r="319">
          <cell r="H319" t="str">
            <v>130.05P</v>
          </cell>
          <cell r="I319" t="str">
            <v>Greater Nkarika Reservoir Studies</v>
          </cell>
        </row>
        <row r="320">
          <cell r="H320" t="str">
            <v>130.05Q</v>
          </cell>
          <cell r="I320" t="str">
            <v>Akamba-Mfoniso Reservoir Studies</v>
          </cell>
        </row>
        <row r="321">
          <cell r="H321" t="str">
            <v>130.05R</v>
          </cell>
          <cell r="I321" t="str">
            <v>Asasa Reservoir Studies</v>
          </cell>
        </row>
        <row r="322">
          <cell r="H322" t="str">
            <v>130.05S</v>
          </cell>
          <cell r="I322" t="str">
            <v>OML102 Engineering Studies</v>
          </cell>
        </row>
        <row r="326">
          <cell r="H326" t="str">
            <v>130.05T</v>
          </cell>
          <cell r="I326" t="str">
            <v>Reservoir Software/Database</v>
          </cell>
        </row>
        <row r="327">
          <cell r="H327" t="str">
            <v>130.05U</v>
          </cell>
          <cell r="I327" t="str">
            <v>NNPC / DPR participation oil reservoir studies</v>
          </cell>
        </row>
        <row r="328">
          <cell r="H328" t="str">
            <v>130.05V</v>
          </cell>
          <cell r="I328" t="str">
            <v>NNPC / DPR participation DEVELOPMENT</v>
          </cell>
        </row>
        <row r="329">
          <cell r="H329" t="str">
            <v>130.05W</v>
          </cell>
          <cell r="I329" t="str">
            <v>General Engineering studies</v>
          </cell>
        </row>
        <row r="330">
          <cell r="H330" t="str">
            <v>130.05X</v>
          </cell>
          <cell r="I330" t="str">
            <v>Water Treatment / Disposal Strategy</v>
          </cell>
        </row>
      </sheetData>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C DVDER"/>
      <sheetName val="TOTAL SUMMARY"/>
      <sheetName val="PMT MONITOR"/>
      <sheetName val="NNPC REC"/>
      <sheetName val="MPN Reconciliation (2)"/>
      <sheetName val="DISB REC "/>
      <sheetName val="C&amp;C"/>
      <sheetName val="NGL"/>
      <sheetName val="SUMMARY"/>
      <sheetName val="C&amp;C CAPEX"/>
      <sheetName val="C&amp;C OPEX"/>
      <sheetName val="TOTAL BY SUBCOMMITTEES"/>
      <sheetName val="EXPLORATION"/>
      <sheetName val="PET ENG"/>
      <sheetName val="FACILITIES"/>
      <sheetName val="EPSD"/>
      <sheetName val="MMD"/>
      <sheetName val="GAS"/>
      <sheetName val="PAD"/>
      <sheetName val="SERVICES"/>
      <sheetName val="FAD"/>
      <sheetName val="JV WC NAIRA (MMD)"/>
      <sheetName val="JV WC DOL (MMD)"/>
      <sheetName val="JV WC NAIRA (FAD)"/>
      <sheetName val="JV WC DOL (FAD)"/>
      <sheetName val="NGL SUMMARY"/>
      <sheetName val="NGL CAPEX"/>
      <sheetName val="NGL OPEX"/>
      <sheetName val="NGL GAS"/>
      <sheetName val="NGL SERVICES"/>
      <sheetName val="NGL FAD"/>
      <sheetName val="NGL WC NAIRA (FAD)"/>
      <sheetName val="NGL WC DOL (FA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ection (2)"/>
      <sheetName val="Settings"/>
      <sheetName val="Definitions"/>
      <sheetName val="Selection"/>
      <sheetName val="Indicators"/>
      <sheetName val="Profiles"/>
      <sheetName val="OilRate"/>
      <sheetName val="OilVol"/>
      <sheetName val="CondRate"/>
      <sheetName val="CondVol"/>
      <sheetName val="OilandCondVol"/>
      <sheetName val="AGRate"/>
      <sheetName val="AGVol"/>
      <sheetName val="NAGRate"/>
      <sheetName val="NAGVol"/>
      <sheetName val="AGSalesInput"/>
      <sheetName val="AGSalesInpVol"/>
      <sheetName val="AGSalesRate"/>
      <sheetName val="AGSalesVol"/>
      <sheetName val="GasSalesRate"/>
      <sheetName val="GasSalesVol"/>
      <sheetName val="Oil_PvD_OB"/>
      <sheetName val="Oil_PvUD_OB"/>
      <sheetName val="NGL_PvD_OB"/>
      <sheetName val="NGL_PvUD_OB"/>
      <sheetName val="Gas_PvD_OB"/>
      <sheetName val="Gas_PvUD_OB"/>
      <sheetName val="Oil_ExD_OB"/>
      <sheetName val="Oil_ExUD_OB"/>
      <sheetName val="NGL_ExD_OB"/>
      <sheetName val="NGL_ExUD_OB"/>
      <sheetName val="Gas_ExD_OB"/>
      <sheetName val="Gas_ExUD_OB"/>
      <sheetName val="Oil_PvD_Additions"/>
      <sheetName val="Oil_PvUD_Additions"/>
      <sheetName val="NGL_PvD_Additions"/>
      <sheetName val="NGL_PvUD_Additions"/>
      <sheetName val="Gas_PvD_Additions"/>
      <sheetName val="Gas_PvUD_Additions"/>
      <sheetName val="Oil_ExD_Additions"/>
      <sheetName val="Oil_ExUD_Additions"/>
      <sheetName val="NGL_ExD_Additions"/>
      <sheetName val="NGL_ExUD_Additions"/>
      <sheetName val="Gas_ExD_Additions"/>
      <sheetName val="Gas_ExUD_Additions"/>
    </sheetNames>
    <sheetDataSet>
      <sheetData sheetId="0" refreshError="1"/>
      <sheetData sheetId="1"/>
      <sheetData sheetId="2"/>
      <sheetData sheetId="3" refreshError="1"/>
      <sheetData sheetId="4">
        <row r="2">
          <cell r="G2" t="str">
            <v>ADIBAWA</v>
          </cell>
          <cell r="J2">
            <v>38718</v>
          </cell>
          <cell r="K2" t="str">
            <v>BP06</v>
          </cell>
          <cell r="M2" t="str">
            <v>Tax/Royalty</v>
          </cell>
          <cell r="AC2">
            <v>7.7882001520666877E-13</v>
          </cell>
          <cell r="AD2">
            <v>2.8447586625755805E-13</v>
          </cell>
        </row>
        <row r="3">
          <cell r="G3" t="str">
            <v>ADIBAWA NORTH EAST</v>
          </cell>
          <cell r="J3">
            <v>38718</v>
          </cell>
          <cell r="K3" t="str">
            <v>BP06</v>
          </cell>
          <cell r="M3" t="str">
            <v>Tax/Royalty</v>
          </cell>
          <cell r="AC3">
            <v>9.7989999903354275E-13</v>
          </cell>
          <cell r="AD3">
            <v>3.5796741276478833E-13</v>
          </cell>
        </row>
        <row r="4">
          <cell r="G4" t="str">
            <v>AFIESERE</v>
          </cell>
          <cell r="J4">
            <v>38718</v>
          </cell>
          <cell r="K4" t="str">
            <v>BP06</v>
          </cell>
          <cell r="M4" t="str">
            <v>Tax/Royalty</v>
          </cell>
          <cell r="AC4">
            <v>17982.580261230469</v>
          </cell>
          <cell r="AD4">
            <v>6567.6736907958984</v>
          </cell>
        </row>
        <row r="5">
          <cell r="G5" t="str">
            <v>AFREMO</v>
          </cell>
          <cell r="J5">
            <v>38718</v>
          </cell>
          <cell r="K5" t="str">
            <v>BP06</v>
          </cell>
          <cell r="M5" t="str">
            <v>Tax/Royalty</v>
          </cell>
          <cell r="AC5">
            <v>30973</v>
          </cell>
          <cell r="AD5">
            <v>11310.864501953125</v>
          </cell>
        </row>
        <row r="6">
          <cell r="G6" t="str">
            <v>AFUO</v>
          </cell>
          <cell r="J6">
            <v>38718</v>
          </cell>
          <cell r="K6" t="str">
            <v>BP06</v>
          </cell>
          <cell r="M6" t="str">
            <v>Tax/Royalty</v>
          </cell>
          <cell r="AC6">
            <v>0</v>
          </cell>
          <cell r="AD6">
            <v>0</v>
          </cell>
        </row>
        <row r="7">
          <cell r="G7" t="str">
            <v>AGBAYA</v>
          </cell>
          <cell r="J7">
            <v>38718</v>
          </cell>
          <cell r="K7" t="str">
            <v>BP06</v>
          </cell>
          <cell r="M7" t="str">
            <v>Tax/Royalty</v>
          </cell>
          <cell r="AC7">
            <v>0</v>
          </cell>
          <cell r="AD7">
            <v>0</v>
          </cell>
        </row>
        <row r="8">
          <cell r="G8" t="str">
            <v>AGBADA</v>
          </cell>
          <cell r="J8">
            <v>38718</v>
          </cell>
          <cell r="K8" t="str">
            <v>BP06</v>
          </cell>
          <cell r="M8" t="str">
            <v>Tax/Royalty</v>
          </cell>
          <cell r="AC8">
            <v>78145.810054880683</v>
          </cell>
          <cell r="AD8">
            <v>28541.795285580436</v>
          </cell>
        </row>
        <row r="9">
          <cell r="G9" t="str">
            <v>AHIA</v>
          </cell>
          <cell r="J9">
            <v>38718</v>
          </cell>
          <cell r="K9" t="str">
            <v>BP06</v>
          </cell>
          <cell r="M9" t="str">
            <v>Tax/Royalty</v>
          </cell>
          <cell r="AC9">
            <v>6.7904000564805722E-12</v>
          </cell>
          <cell r="AD9">
            <v>2.480555908249138E-12</v>
          </cell>
        </row>
        <row r="10">
          <cell r="G10" t="str">
            <v>AJATITON</v>
          </cell>
          <cell r="J10">
            <v>38718</v>
          </cell>
          <cell r="K10" t="str">
            <v>BP06</v>
          </cell>
          <cell r="M10" t="str">
            <v>Tax/Royalty</v>
          </cell>
          <cell r="AC10">
            <v>0</v>
          </cell>
          <cell r="AD10">
            <v>0</v>
          </cell>
        </row>
        <row r="11">
          <cell r="G11" t="str">
            <v>AJUJU</v>
          </cell>
          <cell r="J11">
            <v>38718</v>
          </cell>
          <cell r="K11" t="str">
            <v>BP06</v>
          </cell>
          <cell r="M11" t="str">
            <v>Tax/Royalty</v>
          </cell>
          <cell r="AC11">
            <v>8294</v>
          </cell>
          <cell r="AD11">
            <v>3029.3611316680908</v>
          </cell>
        </row>
        <row r="12">
          <cell r="G12" t="str">
            <v>AKONO</v>
          </cell>
          <cell r="J12">
            <v>38718</v>
          </cell>
          <cell r="K12" t="str">
            <v>BP06</v>
          </cell>
          <cell r="M12" t="str">
            <v>Tax/Royalty</v>
          </cell>
          <cell r="AC12">
            <v>0</v>
          </cell>
          <cell r="AD12">
            <v>0</v>
          </cell>
        </row>
        <row r="13">
          <cell r="G13" t="str">
            <v>AKASO</v>
          </cell>
          <cell r="J13">
            <v>38718</v>
          </cell>
          <cell r="K13" t="str">
            <v>BP06</v>
          </cell>
          <cell r="M13" t="str">
            <v>Tax/Royalty</v>
          </cell>
          <cell r="AC13">
            <v>100569</v>
          </cell>
          <cell r="AD13">
            <v>36730.234916687012</v>
          </cell>
        </row>
        <row r="14">
          <cell r="G14" t="str">
            <v>ALAKIRI</v>
          </cell>
          <cell r="J14">
            <v>38718</v>
          </cell>
          <cell r="K14" t="str">
            <v>BP06</v>
          </cell>
          <cell r="M14" t="str">
            <v>Margin</v>
          </cell>
          <cell r="AC14">
            <v>0</v>
          </cell>
          <cell r="AD14">
            <v>0</v>
          </cell>
        </row>
        <row r="15">
          <cell r="G15" t="str">
            <v>ALAKIRI</v>
          </cell>
          <cell r="J15">
            <v>38718</v>
          </cell>
          <cell r="K15" t="str">
            <v>BP06</v>
          </cell>
          <cell r="M15" t="str">
            <v>Tax/Royalty</v>
          </cell>
          <cell r="AC15">
            <v>0</v>
          </cell>
          <cell r="AD15">
            <v>0</v>
          </cell>
        </row>
        <row r="16">
          <cell r="G16" t="str">
            <v>AMUKPE</v>
          </cell>
          <cell r="J16">
            <v>38718</v>
          </cell>
          <cell r="K16" t="str">
            <v>BP06</v>
          </cell>
          <cell r="M16" t="str">
            <v>Tax/Royalty</v>
          </cell>
          <cell r="AC16">
            <v>0</v>
          </cell>
          <cell r="AD16">
            <v>0</v>
          </cell>
        </row>
        <row r="17">
          <cell r="G17" t="str">
            <v>AWOBA NORTHWEST</v>
          </cell>
          <cell r="J17">
            <v>38718</v>
          </cell>
          <cell r="K17" t="str">
            <v>BP06</v>
          </cell>
          <cell r="M17" t="str">
            <v>Tax/Royalty</v>
          </cell>
          <cell r="AC17">
            <v>14324</v>
          </cell>
          <cell r="AD17">
            <v>5231.5234527587891</v>
          </cell>
        </row>
        <row r="18">
          <cell r="G18" t="str">
            <v>AWOBA</v>
          </cell>
          <cell r="J18">
            <v>38718</v>
          </cell>
          <cell r="K18" t="str">
            <v>BP06</v>
          </cell>
          <cell r="M18" t="str">
            <v>Tax/Royalty</v>
          </cell>
          <cell r="AC18">
            <v>149089.7001953125</v>
          </cell>
          <cell r="AD18">
            <v>54452.223503112793</v>
          </cell>
        </row>
        <row r="19">
          <cell r="G19" t="str">
            <v>BATAN</v>
          </cell>
          <cell r="J19">
            <v>38718</v>
          </cell>
          <cell r="K19" t="str">
            <v>BP06</v>
          </cell>
          <cell r="M19" t="str">
            <v>Tax/Royalty</v>
          </cell>
          <cell r="AC19">
            <v>17325.499862670898</v>
          </cell>
          <cell r="AD19">
            <v>6328.1024417877197</v>
          </cell>
        </row>
        <row r="20">
          <cell r="G20" t="str">
            <v>BELEMA</v>
          </cell>
          <cell r="J20">
            <v>38718</v>
          </cell>
          <cell r="K20" t="str">
            <v>BP06</v>
          </cell>
          <cell r="M20" t="str">
            <v>Tax/Royalty</v>
          </cell>
          <cell r="AC20">
            <v>140763.98986816406</v>
          </cell>
          <cell r="AD20">
            <v>51411.869415283203</v>
          </cell>
        </row>
        <row r="21">
          <cell r="G21" t="str">
            <v>BENISEDE</v>
          </cell>
          <cell r="J21">
            <v>38718</v>
          </cell>
          <cell r="K21" t="str">
            <v>BP06</v>
          </cell>
          <cell r="M21" t="str">
            <v>Tax/Royalty</v>
          </cell>
          <cell r="AC21">
            <v>0</v>
          </cell>
          <cell r="AD21">
            <v>0</v>
          </cell>
        </row>
        <row r="22">
          <cell r="G22" t="str">
            <v>BISENI</v>
          </cell>
          <cell r="J22">
            <v>38718</v>
          </cell>
          <cell r="K22" t="str">
            <v>BP06</v>
          </cell>
          <cell r="M22" t="str">
            <v>Tax/Royalty</v>
          </cell>
          <cell r="AC22">
            <v>0</v>
          </cell>
          <cell r="AD22">
            <v>0</v>
          </cell>
        </row>
        <row r="23">
          <cell r="G23" t="str">
            <v>BONNY NORTH</v>
          </cell>
          <cell r="J23">
            <v>38718</v>
          </cell>
          <cell r="K23" t="str">
            <v>BP06</v>
          </cell>
          <cell r="M23" t="str">
            <v>Tax/Royalty</v>
          </cell>
          <cell r="AC23">
            <v>0</v>
          </cell>
          <cell r="AD23">
            <v>0</v>
          </cell>
        </row>
        <row r="24">
          <cell r="G24" t="str">
            <v>BONNY</v>
          </cell>
          <cell r="J24">
            <v>38718</v>
          </cell>
          <cell r="K24" t="str">
            <v>BP06</v>
          </cell>
          <cell r="M24" t="str">
            <v>Margin</v>
          </cell>
          <cell r="AC24">
            <v>0</v>
          </cell>
          <cell r="AD24">
            <v>0</v>
          </cell>
        </row>
        <row r="25">
          <cell r="G25" t="str">
            <v>BONNY</v>
          </cell>
          <cell r="J25">
            <v>38718</v>
          </cell>
          <cell r="K25" t="str">
            <v>BP06</v>
          </cell>
          <cell r="M25" t="str">
            <v>Tax/Royalty</v>
          </cell>
          <cell r="AC25">
            <v>0</v>
          </cell>
          <cell r="AD25">
            <v>0</v>
          </cell>
        </row>
        <row r="26">
          <cell r="G26" t="str">
            <v>BONNY NORTH</v>
          </cell>
          <cell r="J26">
            <v>38718</v>
          </cell>
          <cell r="K26" t="str">
            <v>BP06</v>
          </cell>
          <cell r="M26" t="str">
            <v>Tax/Royalty</v>
          </cell>
          <cell r="AC26">
            <v>0</v>
          </cell>
          <cell r="AD26">
            <v>0</v>
          </cell>
        </row>
        <row r="27">
          <cell r="G27" t="str">
            <v>CAWTHORNE CHANNEL</v>
          </cell>
          <cell r="J27">
            <v>38718</v>
          </cell>
          <cell r="K27" t="str">
            <v>BP06</v>
          </cell>
          <cell r="M27" t="str">
            <v>Tax/Royalty</v>
          </cell>
          <cell r="AC27">
            <v>1060063.65234375</v>
          </cell>
          <cell r="AD27">
            <v>387177.87603759766</v>
          </cell>
        </row>
        <row r="28">
          <cell r="G28" t="str">
            <v>DIEBU CREEK</v>
          </cell>
          <cell r="J28">
            <v>38718</v>
          </cell>
          <cell r="K28" t="str">
            <v>BP06</v>
          </cell>
          <cell r="M28" t="str">
            <v>Tax/Royalty</v>
          </cell>
          <cell r="AC28">
            <v>0</v>
          </cell>
          <cell r="AD28">
            <v>0</v>
          </cell>
        </row>
        <row r="29">
          <cell r="G29" t="str">
            <v>E A</v>
          </cell>
          <cell r="K29" t="str">
            <v>BP06</v>
          </cell>
          <cell r="M29" t="str">
            <v>Margin</v>
          </cell>
          <cell r="AC29">
            <v>174805.38891601562</v>
          </cell>
          <cell r="AD29">
            <v>63852.543045043945</v>
          </cell>
        </row>
        <row r="30">
          <cell r="G30" t="str">
            <v>EGBEMA</v>
          </cell>
          <cell r="J30">
            <v>38718</v>
          </cell>
          <cell r="K30" t="str">
            <v>BP06</v>
          </cell>
          <cell r="M30" t="str">
            <v>Tax/Royalty</v>
          </cell>
          <cell r="AC30">
            <v>8.7019998954059041E-13</v>
          </cell>
          <cell r="AD30">
            <v>3.1777350729630428E-13</v>
          </cell>
        </row>
        <row r="31">
          <cell r="G31" t="str">
            <v>EGBEMA WEST</v>
          </cell>
          <cell r="J31">
            <v>38718</v>
          </cell>
          <cell r="K31" t="str">
            <v>BP06</v>
          </cell>
          <cell r="M31" t="str">
            <v>Tax/Royalty</v>
          </cell>
          <cell r="AC31">
            <v>5.3368999757691382E-12</v>
          </cell>
          <cell r="AD31">
            <v>1.9496444931578483E-12</v>
          </cell>
        </row>
        <row r="32">
          <cell r="G32" t="str">
            <v>EGWA</v>
          </cell>
          <cell r="J32">
            <v>38718</v>
          </cell>
          <cell r="K32" t="str">
            <v>BP06</v>
          </cell>
          <cell r="M32" t="str">
            <v>Tax/Royalty</v>
          </cell>
          <cell r="AC32">
            <v>39933.659452438354</v>
          </cell>
          <cell r="AD32">
            <v>14584.460047245026</v>
          </cell>
        </row>
        <row r="33">
          <cell r="G33" t="str">
            <v>EJA</v>
          </cell>
          <cell r="J33">
            <v>38718</v>
          </cell>
          <cell r="K33" t="str">
            <v>BP06</v>
          </cell>
          <cell r="M33" t="str">
            <v>Tax/Royalty</v>
          </cell>
          <cell r="AC33">
            <v>15271.829570770264</v>
          </cell>
          <cell r="AD33">
            <v>5577.9123554229736</v>
          </cell>
        </row>
        <row r="34">
          <cell r="G34" t="str">
            <v>EKULAMA</v>
          </cell>
          <cell r="J34">
            <v>38718</v>
          </cell>
          <cell r="K34" t="str">
            <v>BP06</v>
          </cell>
          <cell r="M34" t="str">
            <v>Tax/Royalty</v>
          </cell>
          <cell r="AC34">
            <v>91702.798820495605</v>
          </cell>
          <cell r="AD34">
            <v>33492.771406173706</v>
          </cell>
        </row>
        <row r="35">
          <cell r="G35" t="str">
            <v>ELELENWA</v>
          </cell>
          <cell r="J35">
            <v>38718</v>
          </cell>
          <cell r="K35" t="str">
            <v>BP06</v>
          </cell>
          <cell r="M35" t="str">
            <v>Tax/Royalty</v>
          </cell>
          <cell r="AC35">
            <v>20351.199951171875</v>
          </cell>
          <cell r="AD35">
            <v>7433.2904052734375</v>
          </cell>
        </row>
        <row r="36">
          <cell r="G36" t="str">
            <v>ERIEMU</v>
          </cell>
          <cell r="J36">
            <v>38718</v>
          </cell>
          <cell r="K36" t="str">
            <v>BP06</v>
          </cell>
          <cell r="M36" t="str">
            <v>Tax/Royalty</v>
          </cell>
          <cell r="AC36">
            <v>7505.0439720153809</v>
          </cell>
          <cell r="AD36">
            <v>2741.1125564575195</v>
          </cell>
        </row>
        <row r="37">
          <cell r="G37" t="str">
            <v>ESCRAVOS BEACH</v>
          </cell>
          <cell r="J37">
            <v>38718</v>
          </cell>
          <cell r="K37" t="str">
            <v>BP06</v>
          </cell>
          <cell r="M37" t="str">
            <v>Tax/Royalty</v>
          </cell>
          <cell r="AC37">
            <v>12605.771961688995</v>
          </cell>
          <cell r="AD37">
            <v>4603.7233507633209</v>
          </cell>
        </row>
        <row r="38">
          <cell r="G38" t="str">
            <v>ETELEBOU</v>
          </cell>
          <cell r="J38">
            <v>38718</v>
          </cell>
          <cell r="K38" t="str">
            <v>BP06</v>
          </cell>
          <cell r="M38" t="str">
            <v>Tax/Royalty</v>
          </cell>
          <cell r="AC38">
            <v>-4.1171699838478404E-12</v>
          </cell>
          <cell r="AD38">
            <v>-1.5034945944486511E-12</v>
          </cell>
        </row>
        <row r="39">
          <cell r="G39" t="str">
            <v>EVWRENI</v>
          </cell>
          <cell r="J39">
            <v>38718</v>
          </cell>
          <cell r="K39" t="str">
            <v>BP06</v>
          </cell>
          <cell r="M39" t="str">
            <v>Tax/Royalty</v>
          </cell>
          <cell r="AC39">
            <v>0</v>
          </cell>
          <cell r="AD39">
            <v>0</v>
          </cell>
        </row>
        <row r="40">
          <cell r="G40" t="str">
            <v>FORCADOS YOKRI</v>
          </cell>
          <cell r="J40">
            <v>38718</v>
          </cell>
          <cell r="K40" t="str">
            <v>BP06</v>
          </cell>
          <cell r="M40" t="str">
            <v>Tax/Royalty</v>
          </cell>
          <cell r="AC40">
            <v>57063.3310546875</v>
          </cell>
          <cell r="AD40">
            <v>20843.883102416992</v>
          </cell>
        </row>
        <row r="41">
          <cell r="G41" t="str">
            <v>GBARAN</v>
          </cell>
          <cell r="J41">
            <v>38718</v>
          </cell>
          <cell r="K41" t="str">
            <v>BP06</v>
          </cell>
          <cell r="M41" t="str">
            <v>Tax/Royalty</v>
          </cell>
          <cell r="AC41">
            <v>1437</v>
          </cell>
          <cell r="AD41">
            <v>524.90081787109375</v>
          </cell>
        </row>
        <row r="42">
          <cell r="G42" t="str">
            <v>IMO RIVER</v>
          </cell>
          <cell r="J42">
            <v>38718</v>
          </cell>
          <cell r="K42" t="str">
            <v>BP06</v>
          </cell>
          <cell r="M42" t="str">
            <v>Tax/Royalty</v>
          </cell>
          <cell r="AC42">
            <v>39863.729478359222</v>
          </cell>
          <cell r="AD42">
            <v>14559.902263760567</v>
          </cell>
        </row>
        <row r="43">
          <cell r="G43" t="str">
            <v>ISIMIRI</v>
          </cell>
          <cell r="J43">
            <v>38718</v>
          </cell>
          <cell r="K43" t="str">
            <v>BP06</v>
          </cell>
          <cell r="M43" t="str">
            <v>Tax/Royalty</v>
          </cell>
          <cell r="AC43">
            <v>-2.8789000263568232E-12</v>
          </cell>
          <cell r="AD43">
            <v>-1.0516882232702168E-12</v>
          </cell>
        </row>
        <row r="44">
          <cell r="G44" t="str">
            <v>ISOKO</v>
          </cell>
          <cell r="J44">
            <v>38718</v>
          </cell>
          <cell r="K44" t="str">
            <v>BP06</v>
          </cell>
          <cell r="M44" t="str">
            <v>Tax/Royalty</v>
          </cell>
          <cell r="AC44">
            <v>0</v>
          </cell>
          <cell r="AD44">
            <v>0</v>
          </cell>
        </row>
        <row r="45">
          <cell r="G45" t="str">
            <v>JONES CREEK</v>
          </cell>
          <cell r="J45">
            <v>38718</v>
          </cell>
          <cell r="K45" t="str">
            <v>BP06</v>
          </cell>
          <cell r="M45" t="str">
            <v>Tax/Royalty</v>
          </cell>
          <cell r="AC45">
            <v>48452.609203338623</v>
          </cell>
          <cell r="AD45">
            <v>17694.903100967407</v>
          </cell>
        </row>
        <row r="46">
          <cell r="G46" t="str">
            <v>KANBO</v>
          </cell>
          <cell r="J46">
            <v>38718</v>
          </cell>
          <cell r="K46" t="str">
            <v>BP06</v>
          </cell>
          <cell r="M46" t="str">
            <v>Tax/Royalty</v>
          </cell>
          <cell r="AC46">
            <v>0</v>
          </cell>
          <cell r="AD46">
            <v>0</v>
          </cell>
        </row>
        <row r="47">
          <cell r="G47" t="str">
            <v>KOLO CREEK</v>
          </cell>
          <cell r="J47">
            <v>38718</v>
          </cell>
          <cell r="K47" t="str">
            <v>BP06</v>
          </cell>
          <cell r="M47" t="str">
            <v>Tax/Royalty</v>
          </cell>
          <cell r="AC47">
            <v>1776.0999755859375</v>
          </cell>
          <cell r="AD47">
            <v>648.81130981445312</v>
          </cell>
        </row>
        <row r="48">
          <cell r="G48" t="str">
            <v>KOKORI</v>
          </cell>
          <cell r="J48">
            <v>38718</v>
          </cell>
          <cell r="K48" t="str">
            <v>BP06</v>
          </cell>
          <cell r="M48" t="str">
            <v>Tax/Royalty</v>
          </cell>
          <cell r="AC48">
            <v>20996.726959228516</v>
          </cell>
          <cell r="AD48">
            <v>7668.8746185302734</v>
          </cell>
        </row>
        <row r="49">
          <cell r="G49" t="str">
            <v>KRAKAMA</v>
          </cell>
          <cell r="J49">
            <v>38718</v>
          </cell>
          <cell r="K49" t="str">
            <v>BP06</v>
          </cell>
          <cell r="M49" t="str">
            <v>Tax/Royalty</v>
          </cell>
          <cell r="AC49">
            <v>9734.7399253845215</v>
          </cell>
          <cell r="AD49">
            <v>3555.0736885070801</v>
          </cell>
        </row>
        <row r="50">
          <cell r="G50" t="str">
            <v>MINI NTA</v>
          </cell>
          <cell r="J50">
            <v>38718</v>
          </cell>
          <cell r="K50" t="str">
            <v>BP06</v>
          </cell>
          <cell r="M50" t="str">
            <v>Tax/Royalty</v>
          </cell>
          <cell r="AC50">
            <v>1.3696799770757107E-11</v>
          </cell>
          <cell r="AD50">
            <v>5.0034524049988316E-12</v>
          </cell>
        </row>
        <row r="51">
          <cell r="G51" t="str">
            <v>NEMBE CREEK EAST</v>
          </cell>
          <cell r="J51">
            <v>38718</v>
          </cell>
          <cell r="K51" t="str">
            <v>BP06</v>
          </cell>
          <cell r="M51" t="str">
            <v>Tax/Royalty</v>
          </cell>
          <cell r="AC51">
            <v>40168</v>
          </cell>
          <cell r="AD51">
            <v>14671.204605102539</v>
          </cell>
        </row>
        <row r="52">
          <cell r="G52" t="str">
            <v>NEMBE CREEK</v>
          </cell>
          <cell r="J52">
            <v>38718</v>
          </cell>
          <cell r="K52" t="str">
            <v>BP06</v>
          </cell>
          <cell r="M52" t="str">
            <v>Tax/Royalty</v>
          </cell>
          <cell r="AC52">
            <v>201795.92097473145</v>
          </cell>
          <cell r="AD52">
            <v>73701.953075408936</v>
          </cell>
        </row>
        <row r="53">
          <cell r="G53" t="str">
            <v>NKALI</v>
          </cell>
          <cell r="J53">
            <v>38718</v>
          </cell>
          <cell r="K53" t="str">
            <v>BP06</v>
          </cell>
          <cell r="M53" t="str">
            <v>Tax/Royalty</v>
          </cell>
          <cell r="AC53">
            <v>7260.2000122070312</v>
          </cell>
          <cell r="AD53">
            <v>2651.6421356201172</v>
          </cell>
        </row>
        <row r="54">
          <cell r="G54" t="str">
            <v>NUN RIVER</v>
          </cell>
          <cell r="J54">
            <v>38718</v>
          </cell>
          <cell r="K54" t="str">
            <v>BP06</v>
          </cell>
          <cell r="M54" t="str">
            <v>Tax/Royalty</v>
          </cell>
          <cell r="AC54">
            <v>0</v>
          </cell>
          <cell r="AD54">
            <v>0</v>
          </cell>
        </row>
        <row r="55">
          <cell r="G55" t="str">
            <v>OBELE</v>
          </cell>
          <cell r="J55">
            <v>38718</v>
          </cell>
          <cell r="K55" t="str">
            <v>BP06</v>
          </cell>
          <cell r="M55" t="str">
            <v>Tax/Royalty</v>
          </cell>
          <cell r="AC55">
            <v>0</v>
          </cell>
          <cell r="AD55">
            <v>0</v>
          </cell>
        </row>
        <row r="56">
          <cell r="G56" t="str">
            <v>OBEN</v>
          </cell>
          <cell r="J56">
            <v>38718</v>
          </cell>
          <cell r="K56" t="str">
            <v>BP06</v>
          </cell>
          <cell r="M56" t="str">
            <v>Tax/Royalty</v>
          </cell>
          <cell r="AC56">
            <v>0</v>
          </cell>
          <cell r="AD56">
            <v>0</v>
          </cell>
        </row>
        <row r="57">
          <cell r="G57" t="str">
            <v>OBEN</v>
          </cell>
          <cell r="J57">
            <v>38718</v>
          </cell>
          <cell r="K57" t="str">
            <v>BP06</v>
          </cell>
          <cell r="M57" t="str">
            <v>Tax/Royalty</v>
          </cell>
          <cell r="AC57">
            <v>10069.160026550293</v>
          </cell>
          <cell r="AD57">
            <v>3677.6295585632324</v>
          </cell>
        </row>
        <row r="58">
          <cell r="G58" t="str">
            <v>OBIGBO NORTH</v>
          </cell>
          <cell r="J58">
            <v>38718</v>
          </cell>
          <cell r="K58" t="str">
            <v>BP06</v>
          </cell>
          <cell r="M58" t="str">
            <v>Tax/Royalty</v>
          </cell>
          <cell r="AC58">
            <v>0</v>
          </cell>
          <cell r="AD58">
            <v>0</v>
          </cell>
        </row>
        <row r="59">
          <cell r="G59" t="str">
            <v>OBIGBO NORTH</v>
          </cell>
          <cell r="J59">
            <v>38718</v>
          </cell>
          <cell r="K59" t="str">
            <v>BP06</v>
          </cell>
          <cell r="M59" t="str">
            <v>Tax/Royalty</v>
          </cell>
          <cell r="AC59">
            <v>161888.41858673096</v>
          </cell>
          <cell r="AD59">
            <v>59129.56990814209</v>
          </cell>
        </row>
        <row r="60">
          <cell r="G60" t="str">
            <v>ODEAMA CREEK</v>
          </cell>
          <cell r="J60">
            <v>38718</v>
          </cell>
          <cell r="K60" t="str">
            <v>BP06</v>
          </cell>
          <cell r="M60" t="str">
            <v>Tax/Royalty</v>
          </cell>
          <cell r="AC60">
            <v>42345.799919128418</v>
          </cell>
          <cell r="AD60">
            <v>15466.408109664917</v>
          </cell>
        </row>
        <row r="61">
          <cell r="G61" t="str">
            <v>ODIDI</v>
          </cell>
          <cell r="J61">
            <v>38718</v>
          </cell>
          <cell r="K61" t="str">
            <v>BP06</v>
          </cell>
          <cell r="M61" t="str">
            <v>Tax/Royalty</v>
          </cell>
          <cell r="AC61">
            <v>35503.609909057617</v>
          </cell>
          <cell r="AD61">
            <v>12967.009573936462</v>
          </cell>
        </row>
        <row r="62">
          <cell r="G62" t="str">
            <v>ODIDI</v>
          </cell>
          <cell r="J62">
            <v>38718</v>
          </cell>
          <cell r="K62" t="str">
            <v>BP06</v>
          </cell>
          <cell r="M62" t="str">
            <v>Tax/Royalty</v>
          </cell>
          <cell r="AC62">
            <v>0</v>
          </cell>
          <cell r="AD62">
            <v>0</v>
          </cell>
        </row>
        <row r="63">
          <cell r="G63" t="str">
            <v>OGBOTOBO</v>
          </cell>
          <cell r="J63">
            <v>38718</v>
          </cell>
          <cell r="K63" t="str">
            <v>BP06</v>
          </cell>
          <cell r="M63" t="str">
            <v>Tax/Royalty</v>
          </cell>
          <cell r="AC63">
            <v>0</v>
          </cell>
          <cell r="AD63">
            <v>0</v>
          </cell>
        </row>
        <row r="64">
          <cell r="G64" t="str">
            <v>OGINI</v>
          </cell>
          <cell r="J64">
            <v>38718</v>
          </cell>
          <cell r="K64" t="str">
            <v>BP06</v>
          </cell>
          <cell r="M64" t="str">
            <v>Tax/Royalty</v>
          </cell>
          <cell r="AC64">
            <v>0</v>
          </cell>
          <cell r="AD64">
            <v>0</v>
          </cell>
        </row>
        <row r="65">
          <cell r="G65" t="str">
            <v>OGUTA</v>
          </cell>
          <cell r="J65">
            <v>38718</v>
          </cell>
          <cell r="K65" t="str">
            <v>BP06</v>
          </cell>
          <cell r="M65" t="str">
            <v>Tax/Royalty</v>
          </cell>
          <cell r="AC65">
            <v>-7.391319977942401E-12</v>
          </cell>
          <cell r="AD65">
            <v>-2.7001543904427161E-12</v>
          </cell>
        </row>
        <row r="66">
          <cell r="G66" t="str">
            <v>OLOMORO</v>
          </cell>
          <cell r="J66">
            <v>38718</v>
          </cell>
          <cell r="K66" t="str">
            <v>BP06</v>
          </cell>
          <cell r="M66" t="str">
            <v>Tax/Royalty</v>
          </cell>
          <cell r="AC66">
            <v>53384.879730224609</v>
          </cell>
          <cell r="AD66">
            <v>19499.125259399414</v>
          </cell>
        </row>
        <row r="67">
          <cell r="G67" t="str">
            <v>OPUKUSHI NORTH</v>
          </cell>
          <cell r="J67">
            <v>38718</v>
          </cell>
          <cell r="K67" t="str">
            <v>BP06</v>
          </cell>
          <cell r="M67" t="str">
            <v>Tax/Royalty</v>
          </cell>
          <cell r="AC67">
            <v>0</v>
          </cell>
          <cell r="AD67">
            <v>0</v>
          </cell>
        </row>
        <row r="68">
          <cell r="G68" t="str">
            <v>OPOMOYO</v>
          </cell>
          <cell r="J68">
            <v>38718</v>
          </cell>
          <cell r="K68" t="str">
            <v>BP06</v>
          </cell>
          <cell r="M68" t="str">
            <v>Tax/Royalty</v>
          </cell>
          <cell r="AC68">
            <v>0</v>
          </cell>
          <cell r="AD68">
            <v>0</v>
          </cell>
        </row>
        <row r="69">
          <cell r="G69" t="str">
            <v>OPUAMA</v>
          </cell>
          <cell r="J69">
            <v>38718</v>
          </cell>
          <cell r="K69" t="str">
            <v>BP06</v>
          </cell>
          <cell r="M69" t="str">
            <v>Tax/Royalty</v>
          </cell>
          <cell r="AC69">
            <v>958.80000305175781</v>
          </cell>
          <cell r="AD69">
            <v>350.15671539306641</v>
          </cell>
        </row>
        <row r="70">
          <cell r="G70" t="str">
            <v>OPUKUSHI</v>
          </cell>
          <cell r="J70">
            <v>38718</v>
          </cell>
          <cell r="K70" t="str">
            <v>BP06</v>
          </cell>
          <cell r="M70" t="str">
            <v>Tax/Royalty</v>
          </cell>
          <cell r="AC70">
            <v>0</v>
          </cell>
          <cell r="AD70">
            <v>0</v>
          </cell>
        </row>
        <row r="71">
          <cell r="G71" t="str">
            <v>ORONI</v>
          </cell>
          <cell r="H71" t="str">
            <v>Oroni</v>
          </cell>
          <cell r="J71">
            <v>38718</v>
          </cell>
          <cell r="K71" t="str">
            <v>BP06</v>
          </cell>
          <cell r="M71" t="str">
            <v>Unproved Developed</v>
          </cell>
          <cell r="AC71">
            <v>0</v>
          </cell>
          <cell r="AD71">
            <v>0</v>
          </cell>
        </row>
        <row r="72">
          <cell r="G72" t="str">
            <v>ORUBIRI</v>
          </cell>
          <cell r="J72">
            <v>38718</v>
          </cell>
          <cell r="K72" t="str">
            <v>BP06</v>
          </cell>
          <cell r="M72" t="str">
            <v>Tax/Royalty</v>
          </cell>
          <cell r="AC72">
            <v>0</v>
          </cell>
          <cell r="AD72">
            <v>0</v>
          </cell>
        </row>
        <row r="73">
          <cell r="G73" t="str">
            <v>OTAMINI</v>
          </cell>
          <cell r="J73">
            <v>38718</v>
          </cell>
          <cell r="K73" t="str">
            <v>BP06</v>
          </cell>
          <cell r="M73" t="str">
            <v>Tax/Royalty</v>
          </cell>
          <cell r="AC73">
            <v>0</v>
          </cell>
          <cell r="AD73">
            <v>0</v>
          </cell>
        </row>
        <row r="74">
          <cell r="G74" t="str">
            <v>OTUMARA</v>
          </cell>
          <cell r="J74">
            <v>38718</v>
          </cell>
          <cell r="K74" t="str">
            <v>BP06</v>
          </cell>
          <cell r="M74" t="str">
            <v>Tax/Royalty</v>
          </cell>
          <cell r="AC74">
            <v>0</v>
          </cell>
          <cell r="AD74">
            <v>0</v>
          </cell>
        </row>
        <row r="75">
          <cell r="G75" t="str">
            <v>OTUMARA</v>
          </cell>
          <cell r="J75">
            <v>38718</v>
          </cell>
          <cell r="K75" t="str">
            <v>BP06</v>
          </cell>
          <cell r="M75" t="str">
            <v>Tax/Royalty</v>
          </cell>
          <cell r="AC75">
            <v>0</v>
          </cell>
          <cell r="AD75">
            <v>0</v>
          </cell>
        </row>
        <row r="76">
          <cell r="G76" t="str">
            <v>OVHOR</v>
          </cell>
          <cell r="H76" t="str">
            <v>OVHOR</v>
          </cell>
          <cell r="J76">
            <v>38718</v>
          </cell>
          <cell r="K76" t="str">
            <v>BP06</v>
          </cell>
          <cell r="M76" t="str">
            <v>Unproved Developed</v>
          </cell>
          <cell r="AC76">
            <v>5152.9749833345413</v>
          </cell>
          <cell r="AD76">
            <v>1882.0240097045898</v>
          </cell>
        </row>
        <row r="77">
          <cell r="G77" t="str">
            <v>OWEH</v>
          </cell>
          <cell r="H77" t="str">
            <v>OWEH</v>
          </cell>
          <cell r="J77">
            <v>38718</v>
          </cell>
          <cell r="K77" t="str">
            <v>BP06</v>
          </cell>
          <cell r="M77" t="str">
            <v>Unproved Developed</v>
          </cell>
          <cell r="AC77">
            <v>24229.629852294922</v>
          </cell>
          <cell r="AD77">
            <v>8849.7355346679688</v>
          </cell>
        </row>
        <row r="78">
          <cell r="G78" t="str">
            <v>RUMUEKPE</v>
          </cell>
          <cell r="J78">
            <v>38718</v>
          </cell>
          <cell r="K78" t="str">
            <v>BP06</v>
          </cell>
          <cell r="M78" t="str">
            <v>Tax/Royalty</v>
          </cell>
          <cell r="AC78">
            <v>1.0240000172670807E-13</v>
          </cell>
          <cell r="AD78">
            <v>3.7410702587539237E-14</v>
          </cell>
        </row>
        <row r="79">
          <cell r="G79" t="str">
            <v>SAGHARA</v>
          </cell>
          <cell r="J79">
            <v>38718</v>
          </cell>
          <cell r="K79" t="str">
            <v>BP06</v>
          </cell>
          <cell r="M79" t="str">
            <v>Tax/Royalty</v>
          </cell>
          <cell r="AC79">
            <v>0</v>
          </cell>
          <cell r="AD79">
            <v>0</v>
          </cell>
        </row>
        <row r="80">
          <cell r="G80" t="str">
            <v>SAPELE</v>
          </cell>
          <cell r="J80">
            <v>38718</v>
          </cell>
          <cell r="K80" t="str">
            <v>BP06</v>
          </cell>
          <cell r="M80" t="str">
            <v>Tax/Royalty</v>
          </cell>
          <cell r="AC80">
            <v>0</v>
          </cell>
          <cell r="AD80">
            <v>0</v>
          </cell>
        </row>
        <row r="81">
          <cell r="G81" t="str">
            <v>SAPELE</v>
          </cell>
          <cell r="H81" t="str">
            <v>SAPELE</v>
          </cell>
          <cell r="J81">
            <v>38718</v>
          </cell>
          <cell r="K81" t="str">
            <v>BP06</v>
          </cell>
          <cell r="M81" t="str">
            <v>Unproved Developed</v>
          </cell>
          <cell r="AC81">
            <v>60041.5</v>
          </cell>
          <cell r="AD81">
            <v>21929.712341308594</v>
          </cell>
        </row>
        <row r="82">
          <cell r="G82" t="str">
            <v>SANTA BARBARA</v>
          </cell>
          <cell r="J82">
            <v>38718</v>
          </cell>
          <cell r="K82" t="str">
            <v>BP06</v>
          </cell>
          <cell r="M82" t="str">
            <v>Tax/Royalty</v>
          </cell>
          <cell r="AC82">
            <v>34660.5</v>
          </cell>
          <cell r="AD82">
            <v>12658.842643737793</v>
          </cell>
        </row>
        <row r="83">
          <cell r="G83" t="str">
            <v>SEIBOU</v>
          </cell>
          <cell r="J83">
            <v>38718</v>
          </cell>
          <cell r="K83" t="str">
            <v>BP06</v>
          </cell>
          <cell r="M83" t="str">
            <v>Tax/Royalty</v>
          </cell>
          <cell r="AC83">
            <v>0</v>
          </cell>
          <cell r="AD83">
            <v>0</v>
          </cell>
        </row>
        <row r="84">
          <cell r="G84" t="str">
            <v>SOKU</v>
          </cell>
          <cell r="J84">
            <v>38718</v>
          </cell>
          <cell r="K84" t="str">
            <v>BP06</v>
          </cell>
          <cell r="M84" t="str">
            <v>Tax/Royalty</v>
          </cell>
          <cell r="AC84">
            <v>0</v>
          </cell>
          <cell r="AD84">
            <v>0</v>
          </cell>
        </row>
        <row r="85">
          <cell r="G85" t="str">
            <v>SOKU</v>
          </cell>
          <cell r="J85">
            <v>38718</v>
          </cell>
          <cell r="K85" t="str">
            <v>BP06</v>
          </cell>
          <cell r="M85" t="str">
            <v>Tax/Royalty</v>
          </cell>
          <cell r="AC85">
            <v>152538.56117630005</v>
          </cell>
          <cell r="AD85">
            <v>55708.162190914154</v>
          </cell>
        </row>
        <row r="86">
          <cell r="G86" t="str">
            <v>TUNU</v>
          </cell>
          <cell r="J86">
            <v>38718</v>
          </cell>
          <cell r="K86" t="str">
            <v>BP06</v>
          </cell>
          <cell r="M86" t="str">
            <v>Tax/Royalty</v>
          </cell>
          <cell r="AC86">
            <v>0</v>
          </cell>
          <cell r="AD86">
            <v>0</v>
          </cell>
        </row>
        <row r="87">
          <cell r="G87" t="str">
            <v>UBEFAN</v>
          </cell>
          <cell r="J87">
            <v>38718</v>
          </cell>
          <cell r="K87" t="str">
            <v>BP06</v>
          </cell>
          <cell r="M87" t="str">
            <v>Tax/Royalty</v>
          </cell>
          <cell r="AC87">
            <v>0</v>
          </cell>
          <cell r="AD87">
            <v>0</v>
          </cell>
        </row>
        <row r="88">
          <cell r="G88" t="str">
            <v>UBIE</v>
          </cell>
          <cell r="J88">
            <v>38718</v>
          </cell>
          <cell r="K88" t="str">
            <v>BP06</v>
          </cell>
          <cell r="M88" t="str">
            <v>Tax/Royalty</v>
          </cell>
          <cell r="AC88">
            <v>0</v>
          </cell>
          <cell r="AD88">
            <v>0</v>
          </cell>
        </row>
        <row r="89">
          <cell r="G89" t="str">
            <v>UGADA</v>
          </cell>
          <cell r="J89">
            <v>38718</v>
          </cell>
          <cell r="K89" t="str">
            <v>BP06</v>
          </cell>
          <cell r="M89" t="str">
            <v>Tax/Royalty</v>
          </cell>
          <cell r="AC89">
            <v>4.3399999306165116E-12</v>
          </cell>
          <cell r="AD89">
            <v>1.5854800653782031E-12</v>
          </cell>
        </row>
        <row r="90">
          <cell r="G90" t="str">
            <v>UGHELLI EAST</v>
          </cell>
          <cell r="H90" t="str">
            <v>UGHELLI EAST</v>
          </cell>
          <cell r="J90">
            <v>38718</v>
          </cell>
          <cell r="K90" t="str">
            <v>BP06</v>
          </cell>
          <cell r="M90" t="str">
            <v>Tax/Royalty</v>
          </cell>
          <cell r="AC90">
            <v>0</v>
          </cell>
          <cell r="AD90">
            <v>0</v>
          </cell>
        </row>
        <row r="91">
          <cell r="G91" t="str">
            <v>UGHELLI EAST</v>
          </cell>
          <cell r="H91" t="str">
            <v>UGHELLI EAST</v>
          </cell>
          <cell r="J91">
            <v>38718</v>
          </cell>
          <cell r="K91" t="str">
            <v>BP06</v>
          </cell>
          <cell r="M91" t="str">
            <v>Unproved Developed</v>
          </cell>
          <cell r="AC91">
            <v>0</v>
          </cell>
          <cell r="AD91">
            <v>0</v>
          </cell>
        </row>
        <row r="92">
          <cell r="G92" t="str">
            <v>UGHELLI WEST</v>
          </cell>
          <cell r="H92" t="str">
            <v>UGHELLI WEST</v>
          </cell>
          <cell r="J92">
            <v>38718</v>
          </cell>
          <cell r="K92" t="str">
            <v>BP06</v>
          </cell>
          <cell r="M92" t="str">
            <v>Unproved Developed</v>
          </cell>
          <cell r="AC92">
            <v>0</v>
          </cell>
          <cell r="AD92">
            <v>0</v>
          </cell>
        </row>
        <row r="93">
          <cell r="G93" t="str">
            <v>UMUECHEM</v>
          </cell>
          <cell r="J93">
            <v>38718</v>
          </cell>
          <cell r="K93" t="str">
            <v>BP06</v>
          </cell>
          <cell r="M93" t="str">
            <v>Tax/Royalty</v>
          </cell>
          <cell r="AC93">
            <v>0</v>
          </cell>
          <cell r="AD93">
            <v>0</v>
          </cell>
        </row>
        <row r="94">
          <cell r="G94" t="str">
            <v>UTOROGU</v>
          </cell>
          <cell r="J94">
            <v>38718</v>
          </cell>
          <cell r="K94" t="str">
            <v>BP06</v>
          </cell>
          <cell r="M94" t="str">
            <v>WLA LAND AREA WEST</v>
          </cell>
          <cell r="AC94">
            <v>0</v>
          </cell>
          <cell r="AD94">
            <v>0</v>
          </cell>
        </row>
        <row r="95">
          <cell r="G95" t="str">
            <v>UTOROGU</v>
          </cell>
          <cell r="H95" t="str">
            <v>UTOROGU</v>
          </cell>
          <cell r="J95">
            <v>38718</v>
          </cell>
          <cell r="K95" t="str">
            <v>BP06</v>
          </cell>
          <cell r="M95" t="str">
            <v>Unproved Developed</v>
          </cell>
          <cell r="AC95">
            <v>55244.559020996094</v>
          </cell>
          <cell r="AD95">
            <v>20177.408660888672</v>
          </cell>
        </row>
        <row r="96">
          <cell r="G96" t="str">
            <v>UZERE EAST</v>
          </cell>
          <cell r="H96" t="str">
            <v>UZERE EAST</v>
          </cell>
          <cell r="J96">
            <v>38718</v>
          </cell>
          <cell r="K96" t="str">
            <v>BP06</v>
          </cell>
          <cell r="M96" t="str">
            <v>Unproved Developed</v>
          </cell>
          <cell r="AC96">
            <v>14429.175361633301</v>
          </cell>
          <cell r="AD96">
            <v>5270.2364273071289</v>
          </cell>
        </row>
        <row r="97">
          <cell r="G97" t="str">
            <v>UZERE WEST</v>
          </cell>
          <cell r="H97" t="str">
            <v>UZERE WEST</v>
          </cell>
          <cell r="J97">
            <v>38718</v>
          </cell>
          <cell r="K97" t="str">
            <v>BP06</v>
          </cell>
          <cell r="M97" t="str">
            <v>Unproved Developed</v>
          </cell>
          <cell r="AC97">
            <v>15161.364082336426</v>
          </cell>
          <cell r="AD97">
            <v>5537.5285205841064</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 YEAR MOVABLES SUMMARY"/>
      <sheetName val="2003 JV CAPEX PRIORIZATION"/>
      <sheetName val="Regret List"/>
      <sheetName val="Total Summary"/>
      <sheetName val="C&amp;C Summary"/>
      <sheetName val="NGL Summary"/>
      <sheetName val="C&amp;C Details"/>
      <sheetName val="NGL Details"/>
      <sheetName val="NGL Movables"/>
      <sheetName val="C&amp;C Movables"/>
      <sheetName val="C&amp;C OPEX"/>
      <sheetName val="NGL OPEX"/>
    </sheetNames>
    <sheetDataSet>
      <sheetData sheetId="0"/>
      <sheetData sheetId="1"/>
      <sheetData sheetId="2"/>
      <sheetData sheetId="3"/>
      <sheetData sheetId="4"/>
      <sheetData sheetId="5"/>
      <sheetData sheetId="6"/>
      <sheetData sheetId="7"/>
      <sheetData sheetId="8"/>
      <sheetData sheetId="9"/>
      <sheetData sheetId="10"/>
      <sheetData sheetId="11">
        <row r="4">
          <cell r="K4">
            <v>120</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2)"/>
      <sheetName val="NNPC"/>
      <sheetName val="S-ATL"/>
      <sheetName val="TFE"/>
      <sheetName val="DATA-TABLE"/>
      <sheetName val="CASHFLOW RESULT"/>
      <sheetName val="OUTPUT"/>
      <sheetName val="Results"/>
      <sheetName val="PSC PROD &amp; COST"/>
    </sheetNames>
    <sheetDataSet>
      <sheetData sheetId="0"/>
      <sheetData sheetId="1"/>
      <sheetData sheetId="2"/>
      <sheetData sheetId="3"/>
      <sheetData sheetId="4">
        <row r="35">
          <cell r="F35">
            <v>2006</v>
          </cell>
        </row>
      </sheetData>
      <sheetData sheetId="5"/>
      <sheetData sheetId="6"/>
      <sheetData sheetId="7"/>
      <sheetData sheetId="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05 LTDWS BASE CASE"/>
      <sheetName val="Input Data"/>
      <sheetName val="July 2005 MT IAP MTDWS  "/>
      <sheetName val="Q3 MT-IAP_BP"/>
      <sheetName val="Example location Prep Sequence"/>
      <sheetName val="Example flowline hook up Seque "/>
      <sheetName val="Mapping Fields to AGG node"/>
      <sheetName val="MT-IAP MASTER"/>
      <sheetName val="Maintenace"/>
      <sheetName val="Maintenace_working"/>
    </sheetNames>
    <sheetDataSet>
      <sheetData sheetId="0" refreshError="1"/>
      <sheetData sheetId="1" refreshError="1"/>
      <sheetData sheetId="2" refreshError="1"/>
      <sheetData sheetId="3" refreshError="1"/>
      <sheetData sheetId="4" refreshError="1"/>
      <sheetData sheetId="5" refreshError="1"/>
      <sheetData sheetId="6" refreshError="1">
        <row r="3">
          <cell r="B3" t="str">
            <v>ADIBAWA</v>
          </cell>
        </row>
        <row r="4">
          <cell r="B4" t="str">
            <v>ADIBAWA NORTHEAST</v>
          </cell>
        </row>
        <row r="5">
          <cell r="B5" t="str">
            <v>AFAM</v>
          </cell>
        </row>
        <row r="6">
          <cell r="B6" t="str">
            <v>AFIESERE</v>
          </cell>
        </row>
        <row r="7">
          <cell r="B7" t="str">
            <v>AFREMO</v>
          </cell>
        </row>
        <row r="8">
          <cell r="B8" t="str">
            <v xml:space="preserve">AGBADA </v>
          </cell>
        </row>
        <row r="9">
          <cell r="B9" t="str">
            <v>AGBADA NORTH</v>
          </cell>
        </row>
        <row r="10">
          <cell r="B10" t="str">
            <v>AGBAYA</v>
          </cell>
        </row>
        <row r="11">
          <cell r="B11" t="str">
            <v>AHIA</v>
          </cell>
        </row>
        <row r="12">
          <cell r="B12" t="str">
            <v>AJATITON</v>
          </cell>
        </row>
        <row r="13">
          <cell r="B13" t="str">
            <v>AJOKPORI</v>
          </cell>
        </row>
        <row r="14">
          <cell r="B14" t="str">
            <v>AJUJU</v>
          </cell>
        </row>
        <row r="15">
          <cell r="B15" t="str">
            <v>AKASO</v>
          </cell>
        </row>
        <row r="16">
          <cell r="B16" t="str">
            <v>AKONO</v>
          </cell>
        </row>
        <row r="17">
          <cell r="B17" t="str">
            <v>ALAKIRI</v>
          </cell>
        </row>
        <row r="18">
          <cell r="B18" t="str">
            <v>ALAKIRI EAST</v>
          </cell>
        </row>
        <row r="19">
          <cell r="B19" t="str">
            <v>AMESHI</v>
          </cell>
        </row>
        <row r="20">
          <cell r="B20" t="str">
            <v>AMUKPE</v>
          </cell>
        </row>
        <row r="21">
          <cell r="B21" t="str">
            <v>ANGALALEI</v>
          </cell>
        </row>
        <row r="22">
          <cell r="B22" t="str">
            <v>ANIEZE</v>
          </cell>
        </row>
        <row r="23">
          <cell r="B23" t="str">
            <v>APARA</v>
          </cell>
        </row>
        <row r="24">
          <cell r="B24" t="str">
            <v>ASARAMATORU</v>
          </cell>
        </row>
        <row r="25">
          <cell r="B25" t="str">
            <v>ASARITORU</v>
          </cell>
        </row>
        <row r="26">
          <cell r="B26" t="str">
            <v>ASSA</v>
          </cell>
        </row>
        <row r="27">
          <cell r="B27" t="str">
            <v>ASSA NORTH</v>
          </cell>
        </row>
        <row r="28">
          <cell r="B28" t="str">
            <v>ATALA</v>
          </cell>
        </row>
        <row r="29">
          <cell r="B29" t="str">
            <v>AWOBA</v>
          </cell>
        </row>
        <row r="30">
          <cell r="B30" t="str">
            <v>AWOBA NORTH</v>
          </cell>
        </row>
        <row r="31">
          <cell r="B31" t="str">
            <v>AWOBA NORTHWEST</v>
          </cell>
        </row>
        <row r="32">
          <cell r="B32" t="str">
            <v>BANIELE</v>
          </cell>
        </row>
        <row r="33">
          <cell r="B33" t="str">
            <v>BATAN</v>
          </cell>
        </row>
        <row r="34">
          <cell r="B34" t="str">
            <v xml:space="preserve">BELEMA </v>
          </cell>
        </row>
        <row r="35">
          <cell r="B35" t="str">
            <v>BENISEDE</v>
          </cell>
        </row>
        <row r="36">
          <cell r="B36" t="str">
            <v>BISENI (SAMABRI)</v>
          </cell>
        </row>
        <row r="37">
          <cell r="B37" t="str">
            <v>BODO WEST</v>
          </cell>
        </row>
        <row r="38">
          <cell r="B38" t="str">
            <v>BOMADI</v>
          </cell>
        </row>
        <row r="39">
          <cell r="B39" t="str">
            <v>BOMU</v>
          </cell>
        </row>
        <row r="40">
          <cell r="B40" t="str">
            <v>BONNY</v>
          </cell>
        </row>
        <row r="41">
          <cell r="B41" t="str">
            <v>BUGUMA CREEK</v>
          </cell>
        </row>
        <row r="42">
          <cell r="B42" t="str">
            <v>CAWTHORNE CHANNEL</v>
          </cell>
        </row>
        <row r="43">
          <cell r="B43" t="str">
            <v>DIEBU CREEK</v>
          </cell>
        </row>
        <row r="44">
          <cell r="B44" t="str">
            <v>EA</v>
          </cell>
        </row>
        <row r="45">
          <cell r="B45" t="str">
            <v>EGBEMA</v>
          </cell>
        </row>
        <row r="46">
          <cell r="B46" t="str">
            <v>EGBEMA WEST</v>
          </cell>
        </row>
        <row r="47">
          <cell r="B47" t="str">
            <v>EGBOLOM</v>
          </cell>
        </row>
        <row r="48">
          <cell r="B48" t="str">
            <v>EGWA</v>
          </cell>
        </row>
        <row r="49">
          <cell r="B49" t="str">
            <v>EJA</v>
          </cell>
        </row>
        <row r="50">
          <cell r="B50" t="str">
            <v>EKULAMA</v>
          </cell>
        </row>
        <row r="51">
          <cell r="B51" t="str">
            <v>ELELENWA</v>
          </cell>
        </row>
        <row r="52">
          <cell r="B52" t="str">
            <v>ELEPA</v>
          </cell>
        </row>
        <row r="53">
          <cell r="B53" t="str">
            <v>EMOHUA</v>
          </cell>
        </row>
        <row r="54">
          <cell r="B54" t="str">
            <v>ENWHE</v>
          </cell>
        </row>
        <row r="55">
          <cell r="B55" t="str">
            <v>ERIEMU</v>
          </cell>
        </row>
        <row r="56">
          <cell r="B56" t="str">
            <v>ESCRAVOS BEACH</v>
          </cell>
        </row>
        <row r="57">
          <cell r="B57" t="str">
            <v>ETE</v>
          </cell>
        </row>
        <row r="58">
          <cell r="B58" t="str">
            <v>ETELEBOU</v>
          </cell>
        </row>
        <row r="59">
          <cell r="B59" t="str">
            <v>EVWRENI</v>
          </cell>
        </row>
        <row r="60">
          <cell r="B60" t="str">
            <v>FORCADOS SOUTHWEST</v>
          </cell>
        </row>
        <row r="61">
          <cell r="B61" t="str">
            <v>FORCADOS-YOKRI</v>
          </cell>
        </row>
        <row r="62">
          <cell r="B62" t="str">
            <v>GBARAN</v>
          </cell>
        </row>
        <row r="63">
          <cell r="B63" t="str">
            <v>GBETIOKUN</v>
          </cell>
        </row>
        <row r="64">
          <cell r="B64" t="str">
            <v>H A</v>
          </cell>
        </row>
        <row r="65">
          <cell r="B65" t="str">
            <v>H D</v>
          </cell>
        </row>
        <row r="66">
          <cell r="B66" t="str">
            <v>IBIGWE</v>
          </cell>
        </row>
        <row r="67">
          <cell r="B67" t="str">
            <v>IGBOMOTORU</v>
          </cell>
        </row>
        <row r="68">
          <cell r="B68" t="str">
            <v>IGBOMOTORU NORTH</v>
          </cell>
        </row>
        <row r="69">
          <cell r="B69" t="str">
            <v xml:space="preserve">IMO RIVER </v>
          </cell>
        </row>
        <row r="70">
          <cell r="B70" t="str">
            <v>ISENI</v>
          </cell>
        </row>
        <row r="71">
          <cell r="B71" t="str">
            <v>ISIMIRI</v>
          </cell>
        </row>
        <row r="72">
          <cell r="B72" t="str">
            <v>ISOKO</v>
          </cell>
        </row>
        <row r="73">
          <cell r="B73" t="str">
            <v>ISU</v>
          </cell>
        </row>
        <row r="74">
          <cell r="B74" t="str">
            <v>JONES CREEK</v>
          </cell>
        </row>
        <row r="75">
          <cell r="B75" t="str">
            <v>K D</v>
          </cell>
        </row>
        <row r="76">
          <cell r="B76" t="str">
            <v>K L</v>
          </cell>
        </row>
        <row r="77">
          <cell r="B77" t="str">
            <v>KALAEKULE</v>
          </cell>
        </row>
        <row r="78">
          <cell r="B78" t="str">
            <v>KANBO</v>
          </cell>
        </row>
        <row r="79">
          <cell r="B79" t="str">
            <v>KI</v>
          </cell>
        </row>
        <row r="80">
          <cell r="B80" t="str">
            <v>KOKORI</v>
          </cell>
        </row>
        <row r="81">
          <cell r="B81" t="str">
            <v>KOLO CREEK</v>
          </cell>
        </row>
        <row r="82">
          <cell r="B82" t="str">
            <v>KOROAMA</v>
          </cell>
        </row>
        <row r="83">
          <cell r="B83" t="str">
            <v>KOROKORO</v>
          </cell>
        </row>
        <row r="84">
          <cell r="B84" t="str">
            <v>KORONAMA</v>
          </cell>
        </row>
        <row r="85">
          <cell r="B85" t="str">
            <v>KRAKAMA</v>
          </cell>
        </row>
        <row r="86">
          <cell r="B86" t="str">
            <v>KUGBE</v>
          </cell>
        </row>
        <row r="87">
          <cell r="B87" t="str">
            <v>MINI NTA</v>
          </cell>
        </row>
        <row r="88">
          <cell r="B88" t="str">
            <v>MOSOGAR</v>
          </cell>
        </row>
        <row r="89">
          <cell r="B89" t="str">
            <v xml:space="preserve">NEMBE CREEK </v>
          </cell>
        </row>
        <row r="90">
          <cell r="B90" t="str">
            <v>NEMBE CREEK EAST</v>
          </cell>
        </row>
        <row r="91">
          <cell r="B91" t="str">
            <v>NGBOKO</v>
          </cell>
        </row>
        <row r="92">
          <cell r="B92" t="str">
            <v>NKALI</v>
          </cell>
        </row>
        <row r="93">
          <cell r="B93" t="str">
            <v>NUN RIVER</v>
          </cell>
        </row>
        <row r="94">
          <cell r="B94" t="str">
            <v>OBEAKPU</v>
          </cell>
        </row>
        <row r="95">
          <cell r="B95" t="str">
            <v>OBELE</v>
          </cell>
        </row>
        <row r="96">
          <cell r="B96" t="str">
            <v>OBEN</v>
          </cell>
        </row>
        <row r="97">
          <cell r="B97" t="str">
            <v>OBIGBO</v>
          </cell>
        </row>
        <row r="98">
          <cell r="B98" t="str">
            <v>OBIGBO NORTH</v>
          </cell>
        </row>
        <row r="99">
          <cell r="B99" t="str">
            <v>OBUZO</v>
          </cell>
        </row>
        <row r="100">
          <cell r="B100" t="str">
            <v>ODEAMA CREEK</v>
          </cell>
        </row>
        <row r="101">
          <cell r="B101" t="str">
            <v>ODIDI</v>
          </cell>
        </row>
        <row r="102">
          <cell r="B102" t="str">
            <v>ODON</v>
          </cell>
        </row>
        <row r="103">
          <cell r="B103" t="str">
            <v>OFEMINI</v>
          </cell>
        </row>
        <row r="104">
          <cell r="B104" t="str">
            <v>OFOROLA</v>
          </cell>
        </row>
        <row r="105">
          <cell r="B105" t="str">
            <v>OGARA</v>
          </cell>
        </row>
        <row r="106">
          <cell r="B106" t="str">
            <v>OGARA NORTH</v>
          </cell>
        </row>
        <row r="107">
          <cell r="B107" t="str">
            <v>OGBOTOBO</v>
          </cell>
        </row>
        <row r="108">
          <cell r="B108" t="str">
            <v>OGINI</v>
          </cell>
        </row>
        <row r="109">
          <cell r="B109" t="str">
            <v>OGUTA</v>
          </cell>
        </row>
        <row r="110">
          <cell r="B110" t="str">
            <v>OHURU</v>
          </cell>
        </row>
        <row r="111">
          <cell r="B111" t="str">
            <v>OKIORI</v>
          </cell>
        </row>
        <row r="112">
          <cell r="B112" t="str">
            <v>OKOPORO</v>
          </cell>
        </row>
        <row r="113">
          <cell r="B113" t="str">
            <v>OKOROBA</v>
          </cell>
        </row>
        <row r="114">
          <cell r="B114" t="str">
            <v>OKPOKUNOU</v>
          </cell>
        </row>
        <row r="115">
          <cell r="B115" t="str">
            <v>OKPORHURU</v>
          </cell>
        </row>
        <row r="116">
          <cell r="B116" t="str">
            <v xml:space="preserve">OLOIBIRI </v>
          </cell>
        </row>
        <row r="117">
          <cell r="B117" t="str">
            <v>OLOMORO</v>
          </cell>
        </row>
        <row r="118">
          <cell r="B118" t="str">
            <v>OLOMORO-OLEH</v>
          </cell>
        </row>
        <row r="119">
          <cell r="B119" t="str">
            <v>OLUA</v>
          </cell>
        </row>
        <row r="120">
          <cell r="B120" t="str">
            <v>OPOBO NORTH</v>
          </cell>
        </row>
        <row r="121">
          <cell r="B121" t="str">
            <v>OPOBO SOUTH</v>
          </cell>
        </row>
        <row r="122">
          <cell r="B122" t="str">
            <v>OPOMOYO</v>
          </cell>
        </row>
        <row r="123">
          <cell r="B123" t="str">
            <v>OPUAMA</v>
          </cell>
        </row>
        <row r="124">
          <cell r="B124" t="str">
            <v>OPUGBENE</v>
          </cell>
        </row>
        <row r="125">
          <cell r="B125" t="str">
            <v>OPUKUSHI</v>
          </cell>
        </row>
        <row r="126">
          <cell r="B126" t="str">
            <v>OPUKUSHI NORTH</v>
          </cell>
        </row>
        <row r="127">
          <cell r="B127" t="str">
            <v>OROGHO</v>
          </cell>
        </row>
        <row r="128">
          <cell r="B128" t="str">
            <v>ORONI</v>
          </cell>
        </row>
        <row r="129">
          <cell r="B129" t="str">
            <v>ORUBIRI</v>
          </cell>
        </row>
        <row r="130">
          <cell r="B130" t="str">
            <v>OSIOKA</v>
          </cell>
        </row>
        <row r="131">
          <cell r="B131" t="str">
            <v>OTAKIKPO</v>
          </cell>
        </row>
        <row r="132">
          <cell r="B132" t="str">
            <v>OTAMINI</v>
          </cell>
        </row>
        <row r="133">
          <cell r="B133" t="str">
            <v>OTUMARA</v>
          </cell>
        </row>
        <row r="134">
          <cell r="B134" t="str">
            <v>OVHOR</v>
          </cell>
        </row>
        <row r="135">
          <cell r="B135" t="str">
            <v>OWEH</v>
          </cell>
        </row>
        <row r="136">
          <cell r="B136" t="str">
            <v>OZORO</v>
          </cell>
        </row>
        <row r="137">
          <cell r="B137" t="str">
            <v>RAPELE</v>
          </cell>
        </row>
        <row r="138">
          <cell r="B138" t="str">
            <v>RUMUEKPE</v>
          </cell>
        </row>
        <row r="139">
          <cell r="B139" t="str">
            <v>SAGHARA</v>
          </cell>
        </row>
        <row r="140">
          <cell r="B140" t="str">
            <v xml:space="preserve">SANTA BARBARA </v>
          </cell>
        </row>
        <row r="141">
          <cell r="B141" t="str">
            <v>SANTA BARBARA SOUTH</v>
          </cell>
        </row>
        <row r="142">
          <cell r="B142" t="str">
            <v>SAPELE</v>
          </cell>
        </row>
        <row r="143">
          <cell r="B143" t="str">
            <v>SEIBOU</v>
          </cell>
        </row>
        <row r="144">
          <cell r="B144" t="str">
            <v>SOKU</v>
          </cell>
        </row>
        <row r="145">
          <cell r="B145" t="str">
            <v>SOKU NORTH</v>
          </cell>
        </row>
        <row r="146">
          <cell r="B146" t="str">
            <v>TUNU</v>
          </cell>
        </row>
        <row r="147">
          <cell r="B147" t="str">
            <v>UBALEME</v>
          </cell>
        </row>
        <row r="148">
          <cell r="B148" t="str">
            <v>UBEFAN</v>
          </cell>
        </row>
        <row r="149">
          <cell r="B149" t="str">
            <v>UBIE</v>
          </cell>
        </row>
        <row r="150">
          <cell r="B150" t="str">
            <v>UBIMA</v>
          </cell>
        </row>
        <row r="151">
          <cell r="B151" t="str">
            <v>UGADA</v>
          </cell>
        </row>
        <row r="152">
          <cell r="B152" t="str">
            <v>UGHELLI EAST</v>
          </cell>
        </row>
        <row r="153">
          <cell r="B153" t="str">
            <v>UGHELLI WEST</v>
          </cell>
        </row>
        <row r="154">
          <cell r="B154" t="str">
            <v>UMUECHEM</v>
          </cell>
        </row>
        <row r="155">
          <cell r="B155" t="str">
            <v>UMUTU</v>
          </cell>
        </row>
        <row r="156">
          <cell r="B156" t="str">
            <v>URHURE</v>
          </cell>
        </row>
        <row r="157">
          <cell r="B157" t="str">
            <v>UTAPATE</v>
          </cell>
        </row>
        <row r="158">
          <cell r="B158" t="str">
            <v>UTAPATE SOUTH</v>
          </cell>
        </row>
        <row r="159">
          <cell r="B159" t="str">
            <v>UTAPATE WEST</v>
          </cell>
        </row>
        <row r="160">
          <cell r="B160" t="str">
            <v>UTOROGU</v>
          </cell>
        </row>
        <row r="161">
          <cell r="B161" t="str">
            <v>UZERE EAST</v>
          </cell>
        </row>
        <row r="162">
          <cell r="B162" t="str">
            <v>UZERE WEST</v>
          </cell>
        </row>
        <row r="163">
          <cell r="B163" t="str">
            <v>UZU</v>
          </cell>
        </row>
        <row r="164">
          <cell r="B164" t="str">
            <v>WARRI RIVER</v>
          </cell>
        </row>
        <row r="165">
          <cell r="B165" t="str">
            <v>YORLA</v>
          </cell>
        </row>
        <row r="166">
          <cell r="B166" t="str">
            <v>ZARAMA</v>
          </cell>
        </row>
      </sheetData>
      <sheetData sheetId="7" refreshError="1"/>
      <sheetData sheetId="8" refreshError="1"/>
      <sheetData sheetId="9"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 fmt"/>
      <sheetName val="Recon"/>
    </sheetNames>
    <sheetDataSet>
      <sheetData sheetId="0"/>
      <sheetData sheetId="1" refreshError="1">
        <row r="9">
          <cell r="B9">
            <v>133.02000000000001</v>
          </cell>
          <cell r="C9" t="str">
            <v>Flowlines- Marine</v>
          </cell>
          <cell r="D9">
            <v>0</v>
          </cell>
          <cell r="E9">
            <v>0</v>
          </cell>
          <cell r="F9">
            <v>0</v>
          </cell>
          <cell r="G9">
            <v>0</v>
          </cell>
          <cell r="H9" t="str">
            <v>GAS</v>
          </cell>
        </row>
        <row r="10">
          <cell r="B10">
            <v>134.03</v>
          </cell>
          <cell r="C10" t="str">
            <v>Post Impact Studies</v>
          </cell>
          <cell r="D10">
            <v>20000</v>
          </cell>
          <cell r="E10">
            <v>0</v>
          </cell>
          <cell r="F10">
            <v>1667</v>
          </cell>
          <cell r="G10">
            <v>0</v>
          </cell>
          <cell r="H10" t="str">
            <v>EPSD</v>
          </cell>
        </row>
        <row r="11">
          <cell r="B11">
            <v>134.05000000000001</v>
          </cell>
          <cell r="C11" t="str">
            <v>Waste Management Implementation</v>
          </cell>
          <cell r="D11">
            <v>30000</v>
          </cell>
          <cell r="E11">
            <v>100</v>
          </cell>
          <cell r="F11">
            <v>3723.7689999999998</v>
          </cell>
          <cell r="G11">
            <v>304.60332</v>
          </cell>
          <cell r="H11" t="str">
            <v>EPSD</v>
          </cell>
        </row>
        <row r="12">
          <cell r="B12">
            <v>134.06</v>
          </cell>
          <cell r="C12" t="str">
            <v>Effluent Treatment Equipment/Facilities</v>
          </cell>
          <cell r="D12">
            <v>28389.662027832986</v>
          </cell>
          <cell r="E12">
            <v>91.252485089463207</v>
          </cell>
          <cell r="F12">
            <v>2366</v>
          </cell>
          <cell r="G12">
            <v>8</v>
          </cell>
          <cell r="H12" t="str">
            <v>EPSD</v>
          </cell>
        </row>
        <row r="13">
          <cell r="B13">
            <v>134.07</v>
          </cell>
          <cell r="C13" t="str">
            <v>Wind Current/Tidal/Seabed Evaluation</v>
          </cell>
          <cell r="D13">
            <v>1360</v>
          </cell>
          <cell r="E13">
            <v>10</v>
          </cell>
          <cell r="F13">
            <v>113</v>
          </cell>
          <cell r="G13">
            <v>1</v>
          </cell>
          <cell r="H13" t="str">
            <v>EPSD</v>
          </cell>
        </row>
        <row r="14">
          <cell r="B14">
            <v>134.08000000000001</v>
          </cell>
          <cell r="C14" t="str">
            <v>Value Added Tax - Environmental Protection</v>
          </cell>
          <cell r="D14">
            <v>2932</v>
          </cell>
          <cell r="E14">
            <v>32</v>
          </cell>
          <cell r="F14">
            <v>250</v>
          </cell>
          <cell r="G14">
            <v>4</v>
          </cell>
          <cell r="H14" t="str">
            <v>EPSD</v>
          </cell>
        </row>
        <row r="15">
          <cell r="B15">
            <v>135.03</v>
          </cell>
          <cell r="C15" t="str">
            <v>Value Added Tax - Safety Movables</v>
          </cell>
          <cell r="D15">
            <v>993.68340526589111</v>
          </cell>
          <cell r="E15">
            <v>3.8261159700499041</v>
          </cell>
          <cell r="F15">
            <v>95</v>
          </cell>
          <cell r="G15">
            <v>0</v>
          </cell>
          <cell r="H15" t="str">
            <v>EPSD</v>
          </cell>
        </row>
        <row r="16">
          <cell r="B16">
            <v>135.04</v>
          </cell>
          <cell r="C16" t="str">
            <v>Custom Duties - Safety Movables</v>
          </cell>
          <cell r="D16">
            <v>208</v>
          </cell>
          <cell r="E16">
            <v>0</v>
          </cell>
          <cell r="F16">
            <v>31.2</v>
          </cell>
          <cell r="G16">
            <v>0</v>
          </cell>
          <cell r="H16" t="str">
            <v>EPSD</v>
          </cell>
        </row>
        <row r="17">
          <cell r="B17">
            <v>140.21</v>
          </cell>
          <cell r="C17" t="str">
            <v>Security Equipment</v>
          </cell>
          <cell r="D17">
            <v>47689</v>
          </cell>
          <cell r="E17">
            <v>200</v>
          </cell>
          <cell r="F17">
            <v>3974</v>
          </cell>
          <cell r="G17">
            <v>17</v>
          </cell>
          <cell r="H17" t="str">
            <v>MMD</v>
          </cell>
        </row>
        <row r="18">
          <cell r="B18">
            <v>140.22</v>
          </cell>
          <cell r="C18" t="str">
            <v>Human Capital Development Project</v>
          </cell>
          <cell r="D18">
            <v>4843</v>
          </cell>
          <cell r="E18">
            <v>1709</v>
          </cell>
          <cell r="F18">
            <v>85065.957069999989</v>
          </cell>
          <cell r="G18">
            <v>297</v>
          </cell>
          <cell r="H18" t="str">
            <v>MMD</v>
          </cell>
        </row>
        <row r="19">
          <cell r="B19">
            <v>140.22999999999999</v>
          </cell>
          <cell r="C19" t="str">
            <v>Value Added Tax - Movables</v>
          </cell>
          <cell r="D19">
            <v>30898</v>
          </cell>
          <cell r="E19">
            <v>410</v>
          </cell>
          <cell r="F19">
            <v>2674</v>
          </cell>
          <cell r="G19">
            <v>38</v>
          </cell>
          <cell r="H19" t="str">
            <v>MMD</v>
          </cell>
        </row>
        <row r="20">
          <cell r="B20">
            <v>140.24</v>
          </cell>
          <cell r="C20" t="str">
            <v>Custom Duties - Movables</v>
          </cell>
          <cell r="D20">
            <v>28373</v>
          </cell>
          <cell r="F20">
            <v>4255.95</v>
          </cell>
          <cell r="G20">
            <v>0</v>
          </cell>
          <cell r="H20" t="str">
            <v>MMD</v>
          </cell>
        </row>
        <row r="21">
          <cell r="B21">
            <v>4011.01</v>
          </cell>
          <cell r="C21" t="str">
            <v xml:space="preserve"> CNA Project</v>
          </cell>
          <cell r="D21">
            <v>49000</v>
          </cell>
          <cell r="E21">
            <v>205</v>
          </cell>
          <cell r="F21">
            <v>5824.1173200000003</v>
          </cell>
          <cell r="G21">
            <v>200.55579</v>
          </cell>
          <cell r="H21" t="str">
            <v>EPSD</v>
          </cell>
        </row>
        <row r="22">
          <cell r="B22">
            <v>4011.02</v>
          </cell>
          <cell r="C22" t="str">
            <v>Value Added Tax - Environmental Expenses</v>
          </cell>
          <cell r="D22">
            <v>1643</v>
          </cell>
          <cell r="E22">
            <v>10</v>
          </cell>
          <cell r="F22">
            <v>164</v>
          </cell>
          <cell r="G22">
            <v>2</v>
          </cell>
          <cell r="H22" t="str">
            <v>EPSD</v>
          </cell>
        </row>
        <row r="23">
          <cell r="B23">
            <v>4012.01</v>
          </cell>
          <cell r="C23" t="str">
            <v xml:space="preserve"> Safety/Environmental Overheads</v>
          </cell>
          <cell r="D23">
            <v>233120</v>
          </cell>
          <cell r="E23">
            <v>625</v>
          </cell>
          <cell r="F23">
            <v>311721</v>
          </cell>
          <cell r="G23">
            <v>1024</v>
          </cell>
          <cell r="H23" t="str">
            <v>EPSD</v>
          </cell>
        </row>
        <row r="24">
          <cell r="B24">
            <v>4012.02</v>
          </cell>
          <cell r="C24" t="str">
            <v>Value Added Tax - Safety Overheads</v>
          </cell>
          <cell r="D24">
            <v>699</v>
          </cell>
          <cell r="E24">
            <v>1.875</v>
          </cell>
          <cell r="F24">
            <v>68</v>
          </cell>
          <cell r="G24">
            <v>0</v>
          </cell>
          <cell r="H24" t="str">
            <v>EPSD</v>
          </cell>
        </row>
        <row r="25">
          <cell r="B25">
            <v>4020.1</v>
          </cell>
          <cell r="C25" t="str">
            <v>Head Office Overhead Charges</v>
          </cell>
          <cell r="D25">
            <v>259320.98122411489</v>
          </cell>
          <cell r="E25">
            <v>8751.7611643265027</v>
          </cell>
          <cell r="F25">
            <v>38372.103750000002</v>
          </cell>
          <cell r="G25">
            <v>3379.4</v>
          </cell>
          <cell r="H25" t="str">
            <v>FAD</v>
          </cell>
        </row>
        <row r="26">
          <cell r="B26">
            <v>4022.01</v>
          </cell>
          <cell r="C26" t="str">
            <v>Training</v>
          </cell>
          <cell r="D26">
            <v>302700</v>
          </cell>
          <cell r="E26">
            <v>7385</v>
          </cell>
          <cell r="F26">
            <v>215383.78495999999</v>
          </cell>
          <cell r="G26">
            <v>3163</v>
          </cell>
          <cell r="H26" t="str">
            <v>FAD</v>
          </cell>
        </row>
        <row r="27">
          <cell r="B27">
            <v>4022.03</v>
          </cell>
          <cell r="C27" t="str">
            <v>Personnel Transport</v>
          </cell>
          <cell r="D27">
            <v>666706</v>
          </cell>
          <cell r="E27">
            <v>150</v>
          </cell>
          <cell r="F27">
            <v>1021341.8167000001</v>
          </cell>
          <cell r="G27">
            <v>2381.7539200000001</v>
          </cell>
          <cell r="H27" t="str">
            <v>MMD</v>
          </cell>
        </row>
        <row r="28">
          <cell r="B28">
            <v>4022.04</v>
          </cell>
          <cell r="C28" t="str">
            <v>Travelling &amp; Immigration</v>
          </cell>
          <cell r="D28">
            <v>100000</v>
          </cell>
          <cell r="E28">
            <v>4000</v>
          </cell>
          <cell r="F28">
            <v>8333</v>
          </cell>
          <cell r="G28">
            <v>333</v>
          </cell>
          <cell r="H28" t="str">
            <v>FAD</v>
          </cell>
        </row>
        <row r="29">
          <cell r="B29">
            <v>4022.05</v>
          </cell>
          <cell r="C29" t="str">
            <v>Hotels/Guest House &amp; Messing</v>
          </cell>
          <cell r="D29">
            <v>187751</v>
          </cell>
          <cell r="E29">
            <v>4119</v>
          </cell>
          <cell r="F29">
            <v>531455.12419999996</v>
          </cell>
          <cell r="G29">
            <v>1245.55357</v>
          </cell>
          <cell r="H29" t="str">
            <v>MMD</v>
          </cell>
        </row>
        <row r="30">
          <cell r="B30">
            <v>4022.06</v>
          </cell>
          <cell r="C30" t="str">
            <v>Housing, Camps &amp; Commissionaries</v>
          </cell>
          <cell r="D30">
            <v>102235</v>
          </cell>
          <cell r="F30">
            <v>19029</v>
          </cell>
          <cell r="G30">
            <v>9</v>
          </cell>
          <cell r="H30" t="str">
            <v>FAC</v>
          </cell>
        </row>
        <row r="33">
          <cell r="B33">
            <v>4022.07</v>
          </cell>
          <cell r="C33" t="str">
            <v>Medical Costs</v>
          </cell>
          <cell r="D33">
            <v>366926</v>
          </cell>
          <cell r="E33">
            <v>2575</v>
          </cell>
          <cell r="F33">
            <v>226108.04574</v>
          </cell>
          <cell r="G33">
            <v>657.79524000000004</v>
          </cell>
          <cell r="H33" t="str">
            <v>FAD</v>
          </cell>
        </row>
        <row r="34">
          <cell r="B34">
            <v>4022.08</v>
          </cell>
          <cell r="C34" t="str">
            <v>Schooling</v>
          </cell>
          <cell r="D34">
            <v>6729</v>
          </cell>
          <cell r="E34">
            <v>14</v>
          </cell>
          <cell r="F34">
            <v>561</v>
          </cell>
          <cell r="G34">
            <v>1</v>
          </cell>
          <cell r="H34" t="str">
            <v>FAD</v>
          </cell>
        </row>
        <row r="35">
          <cell r="B35">
            <v>4022.09</v>
          </cell>
          <cell r="C35" t="str">
            <v>Engagement, Transfer, Dismissal, Grp Liaison</v>
          </cell>
          <cell r="D35">
            <v>50000</v>
          </cell>
          <cell r="E35">
            <v>100</v>
          </cell>
          <cell r="F35">
            <v>169678.06688999999</v>
          </cell>
          <cell r="G35">
            <v>3268.8546800000004</v>
          </cell>
          <cell r="H35" t="str">
            <v>FAD</v>
          </cell>
        </row>
        <row r="36">
          <cell r="B36">
            <v>4022.15</v>
          </cell>
          <cell r="C36" t="str">
            <v>Value Added Tax - Personnel Amenities</v>
          </cell>
          <cell r="D36">
            <v>93260</v>
          </cell>
          <cell r="E36">
            <v>881</v>
          </cell>
          <cell r="F36">
            <v>7772</v>
          </cell>
          <cell r="G36">
            <v>73</v>
          </cell>
          <cell r="H36" t="str">
            <v>FAD</v>
          </cell>
        </row>
        <row r="37">
          <cell r="B37">
            <v>4023.01</v>
          </cell>
          <cell r="C37" t="str">
            <v>Material Handling/Storage Expenses</v>
          </cell>
          <cell r="D37">
            <v>703182</v>
          </cell>
          <cell r="E37">
            <v>3234</v>
          </cell>
          <cell r="F37">
            <v>216541.59959999993</v>
          </cell>
          <cell r="G37">
            <v>2017.9530300000004</v>
          </cell>
          <cell r="H37" t="str">
            <v>MMD</v>
          </cell>
        </row>
        <row r="38">
          <cell r="B38">
            <v>4024.01</v>
          </cell>
          <cell r="C38" t="str">
            <v>General Supervision</v>
          </cell>
          <cell r="D38">
            <v>403694</v>
          </cell>
          <cell r="E38">
            <v>813</v>
          </cell>
          <cell r="F38">
            <v>590471.60623000003</v>
          </cell>
          <cell r="G38">
            <v>711.68719999999996</v>
          </cell>
          <cell r="H38" t="str">
            <v>FAD</v>
          </cell>
        </row>
        <row r="39">
          <cell r="B39">
            <v>4024.03</v>
          </cell>
          <cell r="C39" t="str">
            <v>Office &amp; General Supplies</v>
          </cell>
          <cell r="D39">
            <v>38378</v>
          </cell>
          <cell r="E39">
            <v>622</v>
          </cell>
          <cell r="F39">
            <v>3198</v>
          </cell>
          <cell r="G39">
            <v>52</v>
          </cell>
          <cell r="H39" t="str">
            <v>FAD</v>
          </cell>
        </row>
        <row r="40">
          <cell r="B40">
            <v>4024.04</v>
          </cell>
          <cell r="C40" t="str">
            <v>Utilities</v>
          </cell>
          <cell r="D40">
            <v>34757</v>
          </cell>
          <cell r="E40">
            <v>110</v>
          </cell>
          <cell r="F40">
            <v>2896</v>
          </cell>
          <cell r="G40">
            <v>9</v>
          </cell>
          <cell r="H40" t="str">
            <v>FAD</v>
          </cell>
        </row>
        <row r="41">
          <cell r="B41">
            <v>4024.05</v>
          </cell>
          <cell r="C41" t="str">
            <v>Value Added Tax - Services and Utilities</v>
          </cell>
          <cell r="D41">
            <v>16297</v>
          </cell>
          <cell r="E41">
            <v>52</v>
          </cell>
          <cell r="F41">
            <v>2105</v>
          </cell>
          <cell r="G41">
            <v>4</v>
          </cell>
          <cell r="H41" t="str">
            <v>FAD</v>
          </cell>
        </row>
        <row r="44">
          <cell r="B44">
            <v>4001.04</v>
          </cell>
          <cell r="C44" t="str">
            <v>Booster  Facilities Maintenance</v>
          </cell>
          <cell r="D44">
            <v>0</v>
          </cell>
          <cell r="E44">
            <v>0</v>
          </cell>
          <cell r="F44">
            <v>0</v>
          </cell>
          <cell r="G44">
            <v>0</v>
          </cell>
        </row>
        <row r="45">
          <cell r="C45" t="str">
            <v xml:space="preserve">Sub Total </v>
          </cell>
          <cell r="D45">
            <v>0</v>
          </cell>
          <cell r="E45">
            <v>0</v>
          </cell>
          <cell r="F45">
            <v>0</v>
          </cell>
          <cell r="G45">
            <v>0</v>
          </cell>
        </row>
        <row r="46">
          <cell r="B46">
            <v>4001.05</v>
          </cell>
          <cell r="C46" t="str">
            <v>Main Storage - Operations &amp; Maintenance</v>
          </cell>
          <cell r="D46">
            <v>0</v>
          </cell>
          <cell r="F46">
            <v>0</v>
          </cell>
        </row>
        <row r="48">
          <cell r="B48">
            <v>4001.06</v>
          </cell>
          <cell r="C48" t="str">
            <v>Terminal Pump &amp; Loading Facilities</v>
          </cell>
          <cell r="D48">
            <v>0</v>
          </cell>
          <cell r="E48">
            <v>0</v>
          </cell>
          <cell r="F48">
            <v>0</v>
          </cell>
          <cell r="G48">
            <v>0</v>
          </cell>
        </row>
        <row r="49">
          <cell r="B49">
            <v>4001.07</v>
          </cell>
          <cell r="C49" t="str">
            <v>Berth Facilities &amp; Loading Lines</v>
          </cell>
          <cell r="D49">
            <v>0</v>
          </cell>
          <cell r="E49">
            <v>0</v>
          </cell>
          <cell r="F49">
            <v>0</v>
          </cell>
          <cell r="G49">
            <v>0</v>
          </cell>
        </row>
        <row r="50">
          <cell r="B50">
            <v>4001.08</v>
          </cell>
          <cell r="C50" t="str">
            <v>Terminal Dehydration</v>
          </cell>
          <cell r="D50">
            <v>0</v>
          </cell>
          <cell r="E50">
            <v>0</v>
          </cell>
          <cell r="F50">
            <v>0</v>
          </cell>
          <cell r="G50">
            <v>0</v>
          </cell>
        </row>
        <row r="51">
          <cell r="B51">
            <v>4001.09</v>
          </cell>
          <cell r="C51" t="str">
            <v>Tanker Loading Operations</v>
          </cell>
          <cell r="D51">
            <v>0</v>
          </cell>
          <cell r="E51">
            <v>0</v>
          </cell>
          <cell r="F51">
            <v>0</v>
          </cell>
          <cell r="G51">
            <v>0</v>
          </cell>
        </row>
        <row r="52">
          <cell r="B52">
            <v>4001.1</v>
          </cell>
          <cell r="C52" t="str">
            <v>Terminal SBMs  - Operations &amp; Maintenance</v>
          </cell>
          <cell r="D52">
            <v>0</v>
          </cell>
          <cell r="E52">
            <v>0</v>
          </cell>
          <cell r="F52">
            <v>0</v>
          </cell>
          <cell r="G52">
            <v>0</v>
          </cell>
        </row>
        <row r="53">
          <cell r="B53">
            <v>4001.11</v>
          </cell>
          <cell r="C53" t="str">
            <v>Floating &amp; SBM Hoses</v>
          </cell>
          <cell r="D53">
            <v>0</v>
          </cell>
          <cell r="E53">
            <v>0</v>
          </cell>
          <cell r="F53">
            <v>0</v>
          </cell>
          <cell r="G53">
            <v>0</v>
          </cell>
        </row>
        <row r="54">
          <cell r="B54">
            <v>4001.12</v>
          </cell>
          <cell r="C54" t="str">
            <v>Diving Services</v>
          </cell>
          <cell r="D54">
            <v>0</v>
          </cell>
          <cell r="E54">
            <v>0</v>
          </cell>
          <cell r="F54">
            <v>0</v>
          </cell>
          <cell r="G54">
            <v>0</v>
          </cell>
        </row>
        <row r="55">
          <cell r="C55" t="str">
            <v xml:space="preserve">Sub Total </v>
          </cell>
          <cell r="D55">
            <v>0</v>
          </cell>
          <cell r="E55">
            <v>0</v>
          </cell>
          <cell r="F55">
            <v>0</v>
          </cell>
          <cell r="G55">
            <v>0</v>
          </cell>
        </row>
        <row r="56">
          <cell r="B56">
            <v>4025.01</v>
          </cell>
          <cell r="C56" t="str">
            <v>Management</v>
          </cell>
          <cell r="D56">
            <v>817156</v>
          </cell>
          <cell r="E56">
            <v>10100</v>
          </cell>
          <cell r="F56">
            <v>511205</v>
          </cell>
          <cell r="G56">
            <v>10032.39898</v>
          </cell>
          <cell r="H56" t="str">
            <v>FAD</v>
          </cell>
        </row>
        <row r="57">
          <cell r="B57">
            <v>4025.03</v>
          </cell>
          <cell r="C57" t="str">
            <v>Finance</v>
          </cell>
          <cell r="D57">
            <v>602036</v>
          </cell>
          <cell r="E57">
            <v>4578</v>
          </cell>
          <cell r="F57">
            <v>485954.99003000004</v>
          </cell>
          <cell r="G57">
            <v>1912.81675</v>
          </cell>
          <cell r="H57" t="str">
            <v>FAD</v>
          </cell>
        </row>
        <row r="58">
          <cell r="B58">
            <v>4025.04</v>
          </cell>
          <cell r="C58" t="str">
            <v>Central Data Processing</v>
          </cell>
          <cell r="D58">
            <v>178179</v>
          </cell>
          <cell r="E58">
            <v>5166</v>
          </cell>
          <cell r="F58">
            <v>135377.01800000001</v>
          </cell>
          <cell r="G58">
            <v>4615</v>
          </cell>
          <cell r="H58" t="str">
            <v>FAD</v>
          </cell>
        </row>
        <row r="59">
          <cell r="B59">
            <v>4025.05</v>
          </cell>
          <cell r="C59" t="str">
            <v>Personnel / Industrial Relation</v>
          </cell>
          <cell r="D59">
            <v>3834849</v>
          </cell>
          <cell r="E59">
            <v>5312</v>
          </cell>
          <cell r="F59">
            <v>1867398.6334899999</v>
          </cell>
          <cell r="G59">
            <v>980.43690000000004</v>
          </cell>
          <cell r="H59" t="str">
            <v>FAD</v>
          </cell>
        </row>
        <row r="60">
          <cell r="B60">
            <v>4025.06</v>
          </cell>
          <cell r="C60" t="str">
            <v>Public Affairs</v>
          </cell>
          <cell r="D60">
            <v>913630</v>
          </cell>
          <cell r="E60">
            <v>700</v>
          </cell>
          <cell r="F60">
            <v>535757.12271000003</v>
          </cell>
          <cell r="G60">
            <v>906.47924999999975</v>
          </cell>
        </row>
        <row r="61">
          <cell r="B61">
            <v>4025.07</v>
          </cell>
          <cell r="C61" t="str">
            <v>Land &amp; Legal Office Services</v>
          </cell>
          <cell r="D61">
            <v>56505</v>
          </cell>
          <cell r="E61">
            <v>0</v>
          </cell>
          <cell r="F61">
            <v>196448</v>
          </cell>
          <cell r="G61">
            <v>198</v>
          </cell>
          <cell r="H61" t="str">
            <v>FAD</v>
          </cell>
        </row>
        <row r="62">
          <cell r="B62">
            <v>4025.08</v>
          </cell>
          <cell r="C62" t="str">
            <v>Insurance</v>
          </cell>
          <cell r="D62">
            <v>157526</v>
          </cell>
          <cell r="E62">
            <v>589</v>
          </cell>
          <cell r="F62">
            <v>210568.57893000002</v>
          </cell>
          <cell r="G62">
            <v>119.80064</v>
          </cell>
          <cell r="H62" t="str">
            <v>FAD</v>
          </cell>
        </row>
        <row r="63">
          <cell r="B63">
            <v>4025.09</v>
          </cell>
          <cell r="C63" t="str">
            <v>Stationery</v>
          </cell>
          <cell r="D63">
            <v>98674</v>
          </cell>
          <cell r="E63">
            <v>20</v>
          </cell>
          <cell r="F63">
            <v>8223</v>
          </cell>
          <cell r="G63">
            <v>2</v>
          </cell>
          <cell r="H63" t="str">
            <v>FAD</v>
          </cell>
        </row>
        <row r="64">
          <cell r="B64">
            <v>4025.13</v>
          </cell>
          <cell r="C64" t="str">
            <v>Telephone/Telecom</v>
          </cell>
          <cell r="D64">
            <v>230000</v>
          </cell>
          <cell r="E64">
            <v>4500</v>
          </cell>
          <cell r="F64">
            <v>215687.08937</v>
          </cell>
          <cell r="G64">
            <v>3196.4459900000002</v>
          </cell>
          <cell r="H64" t="str">
            <v>FAD</v>
          </cell>
        </row>
        <row r="65">
          <cell r="B65">
            <v>4025.15</v>
          </cell>
          <cell r="C65" t="str">
            <v>Rents - Housing</v>
          </cell>
          <cell r="D65">
            <v>190000</v>
          </cell>
          <cell r="E65">
            <v>400</v>
          </cell>
          <cell r="F65">
            <v>15833</v>
          </cell>
          <cell r="G65">
            <v>33</v>
          </cell>
          <cell r="H65" t="str">
            <v>FAD</v>
          </cell>
        </row>
        <row r="66">
          <cell r="B66">
            <v>4025.25</v>
          </cell>
          <cell r="C66" t="str">
            <v>Fuels/Chemical Usages</v>
          </cell>
          <cell r="D66">
            <v>300972</v>
          </cell>
          <cell r="E66">
            <v>1424</v>
          </cell>
          <cell r="F66">
            <v>25466</v>
          </cell>
          <cell r="G66">
            <v>139</v>
          </cell>
          <cell r="H66" t="str">
            <v>MMD</v>
          </cell>
        </row>
        <row r="67">
          <cell r="B67">
            <v>4025.27</v>
          </cell>
          <cell r="C67" t="str">
            <v>Maintenance/Repairs</v>
          </cell>
          <cell r="D67">
            <v>356541</v>
          </cell>
          <cell r="F67">
            <v>38122</v>
          </cell>
          <cell r="G67">
            <v>0</v>
          </cell>
          <cell r="H67" t="str">
            <v>FAC</v>
          </cell>
        </row>
        <row r="68">
          <cell r="B68">
            <v>4025.28</v>
          </cell>
          <cell r="C68" t="str">
            <v>Others Expenses (Ops, C&amp;L, P&amp;C)</v>
          </cell>
          <cell r="D68">
            <v>524642</v>
          </cell>
          <cell r="E68">
            <v>1800</v>
          </cell>
          <cell r="F68">
            <v>630118</v>
          </cell>
          <cell r="G68">
            <v>3377.1541300000004</v>
          </cell>
          <cell r="H68" t="str">
            <v>FAD</v>
          </cell>
        </row>
        <row r="69">
          <cell r="B69">
            <v>4025.29</v>
          </cell>
          <cell r="C69" t="str">
            <v>Value Added Tax - other General &amp; Administrative Expenses</v>
          </cell>
          <cell r="D69">
            <v>83830</v>
          </cell>
          <cell r="E69">
            <v>599</v>
          </cell>
          <cell r="F69">
            <v>7186</v>
          </cell>
          <cell r="G69">
            <v>59</v>
          </cell>
          <cell r="H69" t="str">
            <v>FAD</v>
          </cell>
        </row>
        <row r="70">
          <cell r="B70">
            <v>4026.02</v>
          </cell>
          <cell r="C70" t="str">
            <v>Bank Interest on Overdraft</v>
          </cell>
          <cell r="D70">
            <v>0</v>
          </cell>
          <cell r="E70">
            <v>0</v>
          </cell>
          <cell r="F70">
            <v>78708.311459999997</v>
          </cell>
          <cell r="G70">
            <v>5546.02711</v>
          </cell>
          <cell r="H70" t="str">
            <v>FAD</v>
          </cell>
        </row>
        <row r="71">
          <cell r="B71">
            <v>4026.04</v>
          </cell>
          <cell r="C71" t="str">
            <v>Value Added Tax - Bank Charges</v>
          </cell>
          <cell r="D71">
            <v>1250</v>
          </cell>
          <cell r="E71">
            <v>8</v>
          </cell>
          <cell r="F71">
            <v>145</v>
          </cell>
          <cell r="G71">
            <v>1</v>
          </cell>
          <cell r="H71" t="str">
            <v>FAD</v>
          </cell>
        </row>
        <row r="72">
          <cell r="B72">
            <v>4027.01</v>
          </cell>
          <cell r="C72" t="str">
            <v>Pension Fund</v>
          </cell>
          <cell r="D72">
            <v>2906000</v>
          </cell>
          <cell r="E72">
            <v>0</v>
          </cell>
          <cell r="F72">
            <v>1494961.10109</v>
          </cell>
          <cell r="G72">
            <v>0</v>
          </cell>
          <cell r="H72" t="str">
            <v>FAD</v>
          </cell>
        </row>
        <row r="73">
          <cell r="B73">
            <v>4029.01</v>
          </cell>
          <cell r="C73" t="str">
            <v>Re-Allocation to PSC and Other Activities</v>
          </cell>
          <cell r="D73">
            <v>-7141288</v>
          </cell>
          <cell r="E73">
            <v>-39473</v>
          </cell>
          <cell r="F73">
            <v>-1785322.0000000079</v>
          </cell>
          <cell r="G73">
            <v>-9868.2499999999927</v>
          </cell>
          <cell r="H73" t="str">
            <v>FAD</v>
          </cell>
        </row>
        <row r="74">
          <cell r="B74">
            <v>4045.01</v>
          </cell>
          <cell r="C74" t="str">
            <v>Custom Duties Refund</v>
          </cell>
          <cell r="D74">
            <v>0</v>
          </cell>
          <cell r="E74">
            <v>0</v>
          </cell>
          <cell r="F74">
            <v>43687.4</v>
          </cell>
          <cell r="G74">
            <v>0</v>
          </cell>
          <cell r="H74" t="str">
            <v>FAD</v>
          </cell>
        </row>
        <row r="75">
          <cell r="B75">
            <v>4045.02</v>
          </cell>
          <cell r="C75" t="str">
            <v>Value Added Tax - Custom Duties</v>
          </cell>
          <cell r="D75">
            <v>0</v>
          </cell>
          <cell r="E75">
            <v>0</v>
          </cell>
          <cell r="F75">
            <v>0</v>
          </cell>
          <cell r="G75">
            <v>0</v>
          </cell>
          <cell r="H75" t="str">
            <v>FAD</v>
          </cell>
        </row>
        <row r="76">
          <cell r="B76">
            <v>4046</v>
          </cell>
          <cell r="C76" t="str">
            <v>NDDC Contribution</v>
          </cell>
          <cell r="D76">
            <v>840944.27122769924</v>
          </cell>
          <cell r="E76">
            <v>13637.507496210024</v>
          </cell>
          <cell r="F76">
            <v>428024.13653384976</v>
          </cell>
          <cell r="G76">
            <v>8018</v>
          </cell>
          <cell r="H76" t="str">
            <v>FAD</v>
          </cell>
        </row>
        <row r="77">
          <cell r="B77" t="str">
            <v>042.01</v>
          </cell>
          <cell r="C77" t="str">
            <v>Stock  Variation</v>
          </cell>
          <cell r="D77">
            <v>0</v>
          </cell>
          <cell r="E77">
            <v>0</v>
          </cell>
          <cell r="F77">
            <v>0</v>
          </cell>
          <cell r="G77">
            <v>0</v>
          </cell>
          <cell r="H77" t="str">
            <v>MMD</v>
          </cell>
        </row>
        <row r="78">
          <cell r="B78" t="str">
            <v>120.01B</v>
          </cell>
          <cell r="C78" t="str">
            <v>Reprocessing Offshore</v>
          </cell>
          <cell r="D78">
            <v>0</v>
          </cell>
          <cell r="E78">
            <v>1000</v>
          </cell>
          <cell r="F78">
            <v>0</v>
          </cell>
          <cell r="G78">
            <v>729.28939000000003</v>
          </cell>
          <cell r="H78" t="str">
            <v>EXPLO</v>
          </cell>
        </row>
        <row r="79">
          <cell r="B79" t="str">
            <v>120.01C</v>
          </cell>
          <cell r="C79" t="str">
            <v>Acquisition Offshore</v>
          </cell>
          <cell r="D79">
            <v>0</v>
          </cell>
          <cell r="E79">
            <v>12000</v>
          </cell>
          <cell r="F79">
            <v>116065.4734</v>
          </cell>
          <cell r="G79">
            <v>4100</v>
          </cell>
          <cell r="H79" t="str">
            <v>EXPLO</v>
          </cell>
        </row>
        <row r="80">
          <cell r="B80" t="str">
            <v>120.01D</v>
          </cell>
          <cell r="C80" t="str">
            <v>Seismic Processing Offshore</v>
          </cell>
          <cell r="D80">
            <v>0</v>
          </cell>
          <cell r="E80">
            <v>4500</v>
          </cell>
          <cell r="F80">
            <v>0</v>
          </cell>
          <cell r="G80">
            <v>1520</v>
          </cell>
          <cell r="H80" t="str">
            <v>EXPLO</v>
          </cell>
        </row>
        <row r="81">
          <cell r="B81" t="str">
            <v>120.05A</v>
          </cell>
          <cell r="C81" t="str">
            <v>Geological &amp; Geophysical Studies</v>
          </cell>
          <cell r="D81">
            <v>29022</v>
          </cell>
          <cell r="E81">
            <v>2287</v>
          </cell>
          <cell r="F81">
            <v>9791.8043500000003</v>
          </cell>
          <cell r="G81">
            <v>1584</v>
          </cell>
          <cell r="H81" t="str">
            <v>EXPLO</v>
          </cell>
        </row>
        <row r="82">
          <cell r="B82" t="str">
            <v>120.05B</v>
          </cell>
          <cell r="C82" t="str">
            <v>NNPC / DPR Participation</v>
          </cell>
          <cell r="E82">
            <v>300</v>
          </cell>
          <cell r="F82">
            <v>1674</v>
          </cell>
          <cell r="G82">
            <v>221</v>
          </cell>
          <cell r="H82" t="str">
            <v>EXPLO</v>
          </cell>
        </row>
        <row r="83">
          <cell r="B83" t="str">
            <v>120.06A</v>
          </cell>
          <cell r="C83" t="str">
            <v>Exploration Centre Costs</v>
          </cell>
          <cell r="D83">
            <v>113674</v>
          </cell>
          <cell r="E83">
            <v>2186</v>
          </cell>
          <cell r="F83">
            <v>314075.44558</v>
          </cell>
          <cell r="G83">
            <v>2951.5395800000001</v>
          </cell>
          <cell r="H83" t="str">
            <v>EXPLO</v>
          </cell>
        </row>
        <row r="84">
          <cell r="B84" t="str">
            <v>120.06B</v>
          </cell>
          <cell r="C84" t="str">
            <v>Computer Software Licences</v>
          </cell>
          <cell r="D84">
            <v>8039</v>
          </cell>
          <cell r="E84">
            <v>1190</v>
          </cell>
          <cell r="F84">
            <v>37992</v>
          </cell>
          <cell r="G84">
            <v>696</v>
          </cell>
          <cell r="H84" t="str">
            <v>EXPLO</v>
          </cell>
        </row>
        <row r="85">
          <cell r="B85" t="str">
            <v>120.07A</v>
          </cell>
          <cell r="C85" t="str">
            <v>Exploration Centre Costs</v>
          </cell>
          <cell r="D85">
            <v>0</v>
          </cell>
          <cell r="E85">
            <v>0</v>
          </cell>
          <cell r="F85">
            <v>0</v>
          </cell>
          <cell r="G85">
            <v>0</v>
          </cell>
          <cell r="H85" t="str">
            <v>EXPLO</v>
          </cell>
        </row>
        <row r="86">
          <cell r="B86" t="str">
            <v>120.07B</v>
          </cell>
          <cell r="C86" t="str">
            <v>Exploration Others</v>
          </cell>
          <cell r="D86">
            <v>0</v>
          </cell>
          <cell r="E86">
            <v>0</v>
          </cell>
          <cell r="F86">
            <v>0</v>
          </cell>
          <cell r="G86">
            <v>0</v>
          </cell>
          <cell r="H86" t="str">
            <v>EXPLO</v>
          </cell>
        </row>
        <row r="87">
          <cell r="B87" t="str">
            <v>121.01A</v>
          </cell>
          <cell r="C87" t="str">
            <v>OML 102 Sifon sidetrack</v>
          </cell>
          <cell r="D87">
            <v>93727</v>
          </cell>
          <cell r="E87">
            <v>6747</v>
          </cell>
          <cell r="F87">
            <v>0</v>
          </cell>
          <cell r="G87">
            <v>0</v>
          </cell>
          <cell r="H87" t="str">
            <v>EXPLO</v>
          </cell>
        </row>
        <row r="88">
          <cell r="B88" t="str">
            <v>121.01A1</v>
          </cell>
          <cell r="C88" t="str">
            <v>OML 102 Sifon A Drilling</v>
          </cell>
          <cell r="D88">
            <v>79691</v>
          </cell>
          <cell r="E88">
            <v>3978</v>
          </cell>
          <cell r="F88">
            <v>0</v>
          </cell>
          <cell r="G88">
            <v>0</v>
          </cell>
          <cell r="H88" t="str">
            <v>EXPLO</v>
          </cell>
        </row>
        <row r="89">
          <cell r="B89" t="str">
            <v>121.01B</v>
          </cell>
          <cell r="C89" t="str">
            <v xml:space="preserve">OML 102 Akamba Drilling </v>
          </cell>
          <cell r="D89">
            <v>144515</v>
          </cell>
          <cell r="E89">
            <v>8937</v>
          </cell>
          <cell r="F89">
            <v>0</v>
          </cell>
          <cell r="G89">
            <v>0</v>
          </cell>
          <cell r="H89" t="str">
            <v>EXPLO</v>
          </cell>
        </row>
        <row r="90">
          <cell r="B90" t="str">
            <v>121.01C</v>
          </cell>
          <cell r="C90" t="str">
            <v>OML 100 Idara E</v>
          </cell>
          <cell r="D90">
            <v>86709</v>
          </cell>
          <cell r="E90">
            <v>5362</v>
          </cell>
          <cell r="F90">
            <v>0</v>
          </cell>
          <cell r="G90">
            <v>0</v>
          </cell>
          <cell r="H90" t="str">
            <v>EXPLO</v>
          </cell>
        </row>
        <row r="91">
          <cell r="B91" t="str">
            <v>121.01D</v>
          </cell>
          <cell r="C91" t="str">
            <v>DRILLING 102 NKARIKA</v>
          </cell>
          <cell r="F91">
            <v>0</v>
          </cell>
          <cell r="G91">
            <v>0</v>
          </cell>
          <cell r="H91" t="str">
            <v>EXPLO</v>
          </cell>
        </row>
        <row r="92">
          <cell r="B92" t="str">
            <v>121.01E</v>
          </cell>
          <cell r="C92" t="str">
            <v>DRILLING 102 ATRIA 1</v>
          </cell>
          <cell r="F92">
            <v>0</v>
          </cell>
          <cell r="G92">
            <v>0</v>
          </cell>
          <cell r="H92" t="str">
            <v>EXPLO</v>
          </cell>
        </row>
        <row r="93">
          <cell r="B93" t="str">
            <v>121.01F</v>
          </cell>
          <cell r="C93" t="str">
            <v>TESTING NKARIKA 4</v>
          </cell>
          <cell r="F93">
            <v>0</v>
          </cell>
          <cell r="G93">
            <v>0</v>
          </cell>
          <cell r="H93" t="str">
            <v>EXPLO</v>
          </cell>
        </row>
        <row r="94">
          <cell r="B94" t="str">
            <v>121.02A</v>
          </cell>
          <cell r="C94" t="str">
            <v>Well Site Survey (Offshore)</v>
          </cell>
          <cell r="E94">
            <v>250</v>
          </cell>
          <cell r="F94">
            <v>42133.792609999997</v>
          </cell>
          <cell r="G94">
            <v>665</v>
          </cell>
          <cell r="H94" t="str">
            <v>EXPLO</v>
          </cell>
        </row>
        <row r="95">
          <cell r="B95" t="str">
            <v>121.04A</v>
          </cell>
          <cell r="C95" t="str">
            <v>Value Added Tax - Exploration Drilling</v>
          </cell>
          <cell r="D95">
            <v>0</v>
          </cell>
          <cell r="E95">
            <v>0</v>
          </cell>
          <cell r="F95">
            <v>0</v>
          </cell>
          <cell r="G95">
            <v>0</v>
          </cell>
          <cell r="H95" t="str">
            <v>EXPLO</v>
          </cell>
        </row>
        <row r="96">
          <cell r="B96" t="str">
            <v>121.05A</v>
          </cell>
          <cell r="C96" t="str">
            <v>Custom Duties - Exploration Drilling</v>
          </cell>
          <cell r="D96">
            <v>0</v>
          </cell>
          <cell r="E96">
            <v>0</v>
          </cell>
          <cell r="F96">
            <v>0</v>
          </cell>
          <cell r="G96">
            <v>0</v>
          </cell>
          <cell r="H96" t="str">
            <v>EXPLO</v>
          </cell>
        </row>
        <row r="97">
          <cell r="B97" t="str">
            <v>130.01A</v>
          </cell>
          <cell r="C97" t="str">
            <v>Obagi CD 31.G1</v>
          </cell>
          <cell r="D97">
            <v>24245</v>
          </cell>
          <cell r="E97">
            <v>1322</v>
          </cell>
          <cell r="F97">
            <v>0</v>
          </cell>
          <cell r="G97">
            <v>0</v>
          </cell>
          <cell r="H97" t="str">
            <v>P.ENG</v>
          </cell>
        </row>
        <row r="98">
          <cell r="B98" t="str">
            <v>130.01B</v>
          </cell>
          <cell r="C98" t="str">
            <v>Obagi CD 25.G1</v>
          </cell>
          <cell r="D98">
            <v>24245</v>
          </cell>
          <cell r="E98">
            <v>1322</v>
          </cell>
          <cell r="F98">
            <v>0</v>
          </cell>
          <cell r="G98">
            <v>0</v>
          </cell>
          <cell r="H98" t="str">
            <v>P.ENG</v>
          </cell>
        </row>
        <row r="99">
          <cell r="B99" t="str">
            <v>130.01C</v>
          </cell>
          <cell r="C99" t="str">
            <v>R4Oc-I1  Completion</v>
          </cell>
          <cell r="D99">
            <v>27482.880000000001</v>
          </cell>
          <cell r="E99">
            <v>2323.92</v>
          </cell>
          <cell r="F99">
            <v>0</v>
          </cell>
          <cell r="G99">
            <v>0</v>
          </cell>
          <cell r="H99" t="str">
            <v>P.ENG</v>
          </cell>
        </row>
        <row r="100">
          <cell r="B100" t="str">
            <v>130.01D</v>
          </cell>
          <cell r="C100" t="str">
            <v>R3O-I3 Completion</v>
          </cell>
          <cell r="D100">
            <v>27069.439999999999</v>
          </cell>
          <cell r="E100">
            <v>2288.96</v>
          </cell>
          <cell r="F100">
            <v>0</v>
          </cell>
          <cell r="G100">
            <v>0</v>
          </cell>
          <cell r="H100" t="str">
            <v>P.ENG</v>
          </cell>
        </row>
        <row r="101">
          <cell r="B101" t="str">
            <v>130.01E</v>
          </cell>
          <cell r="C101" t="str">
            <v>R4Oc-I1 - SeS2-I1 Completion</v>
          </cell>
          <cell r="D101">
            <v>45043.199999999997</v>
          </cell>
          <cell r="E101">
            <v>3808.8</v>
          </cell>
          <cell r="F101">
            <v>0</v>
          </cell>
          <cell r="G101">
            <v>0</v>
          </cell>
          <cell r="H101" t="str">
            <v>P.ENG</v>
          </cell>
        </row>
        <row r="102">
          <cell r="B102" t="str">
            <v>130.01F</v>
          </cell>
          <cell r="C102" t="str">
            <v>R4Ob-P1 Completion</v>
          </cell>
          <cell r="D102">
            <v>27526.400000000001</v>
          </cell>
          <cell r="E102">
            <v>2327.6</v>
          </cell>
          <cell r="F102">
            <v>0</v>
          </cell>
          <cell r="G102">
            <v>0</v>
          </cell>
          <cell r="H102" t="str">
            <v>P.ENG</v>
          </cell>
        </row>
        <row r="103">
          <cell r="B103" t="str">
            <v>130.02A</v>
          </cell>
          <cell r="C103" t="str">
            <v>Obagi CD 20</v>
          </cell>
          <cell r="D103">
            <v>89792</v>
          </cell>
          <cell r="E103">
            <v>4140</v>
          </cell>
          <cell r="F103">
            <v>0</v>
          </cell>
          <cell r="G103">
            <v>0</v>
          </cell>
          <cell r="H103" t="str">
            <v>P.ENG</v>
          </cell>
        </row>
        <row r="104">
          <cell r="B104" t="str">
            <v>130.02B</v>
          </cell>
          <cell r="C104" t="str">
            <v>Obagi CD 20 G1</v>
          </cell>
          <cell r="F104">
            <v>0</v>
          </cell>
          <cell r="G104">
            <v>0</v>
          </cell>
          <cell r="H104" t="str">
            <v>P.ENG</v>
          </cell>
        </row>
        <row r="105">
          <cell r="B105" t="str">
            <v>130.02C</v>
          </cell>
          <cell r="C105" t="str">
            <v>Obagi CD 21</v>
          </cell>
          <cell r="D105">
            <v>89792</v>
          </cell>
          <cell r="E105">
            <v>4140</v>
          </cell>
          <cell r="F105">
            <v>0</v>
          </cell>
          <cell r="G105">
            <v>0</v>
          </cell>
          <cell r="H105" t="str">
            <v>P.ENG</v>
          </cell>
        </row>
        <row r="106">
          <cell r="B106" t="str">
            <v>130.02D</v>
          </cell>
          <cell r="C106" t="str">
            <v>Obagi CD 21.G1</v>
          </cell>
          <cell r="D106">
            <v>23945</v>
          </cell>
          <cell r="E106">
            <v>1104</v>
          </cell>
          <cell r="F106">
            <v>0</v>
          </cell>
          <cell r="G106">
            <v>0</v>
          </cell>
          <cell r="H106" t="str">
            <v>P.ENG</v>
          </cell>
        </row>
        <row r="107">
          <cell r="B107" t="str">
            <v>130.02E</v>
          </cell>
          <cell r="C107" t="str">
            <v>Obagi CD 25</v>
          </cell>
          <cell r="D107">
            <v>89792</v>
          </cell>
          <cell r="E107">
            <v>4140</v>
          </cell>
          <cell r="F107">
            <v>0</v>
          </cell>
          <cell r="G107">
            <v>0</v>
          </cell>
          <cell r="H107" t="str">
            <v>P.ENG</v>
          </cell>
        </row>
        <row r="108">
          <cell r="B108" t="str">
            <v>130.02F</v>
          </cell>
          <cell r="C108" t="str">
            <v>Obagi CD 25.G1</v>
          </cell>
          <cell r="D108">
            <v>24245</v>
          </cell>
          <cell r="E108">
            <v>1322</v>
          </cell>
          <cell r="F108">
            <v>0</v>
          </cell>
          <cell r="G108">
            <v>0</v>
          </cell>
          <cell r="H108" t="str">
            <v>P.ENG</v>
          </cell>
        </row>
        <row r="109">
          <cell r="B109" t="str">
            <v>130.02G</v>
          </cell>
          <cell r="C109" t="str">
            <v>Obagi CD 31</v>
          </cell>
          <cell r="D109">
            <v>89792</v>
          </cell>
          <cell r="E109">
            <v>4140</v>
          </cell>
          <cell r="F109">
            <v>0</v>
          </cell>
          <cell r="G109">
            <v>0</v>
          </cell>
          <cell r="H109" t="str">
            <v>P.ENG</v>
          </cell>
        </row>
        <row r="110">
          <cell r="B110" t="str">
            <v>130.02H</v>
          </cell>
          <cell r="C110" t="str">
            <v>Obagi CD 31.G1</v>
          </cell>
          <cell r="D110">
            <v>24245</v>
          </cell>
          <cell r="E110">
            <v>1322</v>
          </cell>
          <cell r="F110">
            <v>0</v>
          </cell>
          <cell r="G110">
            <v>0</v>
          </cell>
          <cell r="H110" t="str">
            <v>P.ENG</v>
          </cell>
        </row>
        <row r="111">
          <cell r="B111" t="str">
            <v>130.02I</v>
          </cell>
          <cell r="C111" t="str">
            <v>Rig Move to OB CD 20</v>
          </cell>
          <cell r="D111">
            <v>16087</v>
          </cell>
          <cell r="E111">
            <v>741</v>
          </cell>
          <cell r="F111">
            <v>0</v>
          </cell>
          <cell r="G111">
            <v>0</v>
          </cell>
          <cell r="H111" t="str">
            <v>P.ENG</v>
          </cell>
        </row>
        <row r="112">
          <cell r="B112" t="str">
            <v>130.02J</v>
          </cell>
          <cell r="C112" t="str">
            <v>Rig Move to OB CD 21</v>
          </cell>
          <cell r="D112">
            <v>16087</v>
          </cell>
          <cell r="E112">
            <v>741</v>
          </cell>
          <cell r="F112">
            <v>0</v>
          </cell>
          <cell r="G112">
            <v>0</v>
          </cell>
          <cell r="H112" t="str">
            <v>P.ENG</v>
          </cell>
        </row>
        <row r="113">
          <cell r="B113" t="str">
            <v>130.02L</v>
          </cell>
          <cell r="C113" t="str">
            <v>Rig Mobilization</v>
          </cell>
          <cell r="D113">
            <v>21497</v>
          </cell>
          <cell r="E113">
            <v>1172</v>
          </cell>
          <cell r="F113">
            <v>0</v>
          </cell>
          <cell r="G113">
            <v>0</v>
          </cell>
          <cell r="H113" t="str">
            <v>P.ENG</v>
          </cell>
        </row>
        <row r="114">
          <cell r="B114" t="str">
            <v>130.02M</v>
          </cell>
          <cell r="C114" t="str">
            <v>Rig Mobilization</v>
          </cell>
          <cell r="D114">
            <v>27200</v>
          </cell>
          <cell r="E114">
            <v>2300</v>
          </cell>
          <cell r="F114">
            <v>0</v>
          </cell>
          <cell r="G114">
            <v>14</v>
          </cell>
          <cell r="H114" t="str">
            <v>P.ENG</v>
          </cell>
        </row>
        <row r="115">
          <cell r="B115" t="str">
            <v>130.02N</v>
          </cell>
          <cell r="C115" t="str">
            <v>OFD1 Rig Installation</v>
          </cell>
          <cell r="D115">
            <v>5440</v>
          </cell>
          <cell r="E115">
            <v>460</v>
          </cell>
          <cell r="F115">
            <v>0</v>
          </cell>
          <cell r="G115">
            <v>0</v>
          </cell>
          <cell r="H115" t="str">
            <v>P.ENG</v>
          </cell>
        </row>
        <row r="116">
          <cell r="B116" t="str">
            <v>130.02O</v>
          </cell>
          <cell r="C116" t="str">
            <v>R4Oc-I1  Drilling</v>
          </cell>
          <cell r="D116">
            <v>71242.240000000005</v>
          </cell>
          <cell r="E116">
            <v>6024.16</v>
          </cell>
          <cell r="F116">
            <v>0</v>
          </cell>
          <cell r="G116">
            <v>0</v>
          </cell>
          <cell r="H116" t="str">
            <v>P.ENG</v>
          </cell>
        </row>
        <row r="117">
          <cell r="B117" t="str">
            <v>130.02P</v>
          </cell>
          <cell r="C117" t="str">
            <v>OFD2 Rig Installation</v>
          </cell>
          <cell r="D117">
            <v>5440</v>
          </cell>
          <cell r="E117">
            <v>460</v>
          </cell>
          <cell r="F117">
            <v>0</v>
          </cell>
          <cell r="G117">
            <v>0</v>
          </cell>
          <cell r="H117" t="str">
            <v>P.ENG</v>
          </cell>
        </row>
        <row r="118">
          <cell r="B118" t="str">
            <v>130.02Q</v>
          </cell>
          <cell r="C118" t="str">
            <v>CP Driving</v>
          </cell>
          <cell r="D118">
            <v>8704</v>
          </cell>
          <cell r="E118">
            <v>736</v>
          </cell>
          <cell r="F118">
            <v>0</v>
          </cell>
          <cell r="G118">
            <v>0</v>
          </cell>
          <cell r="H118" t="str">
            <v>P.ENG</v>
          </cell>
        </row>
        <row r="119">
          <cell r="B119" t="str">
            <v>130.02R</v>
          </cell>
          <cell r="C119" t="str">
            <v>R3O-I3 Drilling</v>
          </cell>
          <cell r="D119">
            <v>87964.800000000003</v>
          </cell>
          <cell r="E119">
            <v>7438.2</v>
          </cell>
          <cell r="F119">
            <v>0</v>
          </cell>
          <cell r="G119">
            <v>0</v>
          </cell>
          <cell r="H119" t="str">
            <v>P.ENG</v>
          </cell>
        </row>
        <row r="120">
          <cell r="B120" t="str">
            <v>130.02S</v>
          </cell>
          <cell r="C120" t="str">
            <v>R4Oc-I1 - SeS2-I1 Drilling</v>
          </cell>
          <cell r="D120">
            <v>100966.39999999999</v>
          </cell>
          <cell r="E120">
            <v>8537.6</v>
          </cell>
          <cell r="F120">
            <v>0</v>
          </cell>
          <cell r="G120">
            <v>0</v>
          </cell>
          <cell r="H120" t="str">
            <v>P.ENG</v>
          </cell>
        </row>
        <row r="121">
          <cell r="B121" t="str">
            <v>130.02T</v>
          </cell>
          <cell r="C121" t="str">
            <v>R4Ob-P1 Drilling</v>
          </cell>
          <cell r="D121">
            <v>45043.199999999997</v>
          </cell>
          <cell r="E121">
            <v>3808.8</v>
          </cell>
          <cell r="F121">
            <v>0</v>
          </cell>
          <cell r="G121">
            <v>0</v>
          </cell>
          <cell r="H121" t="str">
            <v>P.ENG</v>
          </cell>
        </row>
        <row r="122">
          <cell r="B122" t="str">
            <v>130.02U</v>
          </cell>
          <cell r="C122" t="str">
            <v>Ses2-P1 Drilling</v>
          </cell>
          <cell r="D122">
            <v>62625.279999999999</v>
          </cell>
          <cell r="E122">
            <v>5295.52</v>
          </cell>
          <cell r="F122">
            <v>0</v>
          </cell>
          <cell r="G122">
            <v>0</v>
          </cell>
          <cell r="H122" t="str">
            <v>P.ENG</v>
          </cell>
        </row>
        <row r="123">
          <cell r="B123" t="str">
            <v>130.03A</v>
          </cell>
          <cell r="C123" t="str">
            <v>Post Drilling Site Rehabilitation (2 Locations)</v>
          </cell>
          <cell r="D123">
            <v>108895</v>
          </cell>
          <cell r="E123">
            <v>238</v>
          </cell>
          <cell r="F123">
            <v>88097</v>
          </cell>
          <cell r="G123">
            <v>1521</v>
          </cell>
          <cell r="H123" t="str">
            <v>P.ENG</v>
          </cell>
        </row>
        <row r="124">
          <cell r="B124" t="str">
            <v>130.03B</v>
          </cell>
          <cell r="C124" t="str">
            <v>Site Preparation</v>
          </cell>
          <cell r="D124">
            <v>395333</v>
          </cell>
          <cell r="E124">
            <v>865</v>
          </cell>
          <cell r="F124">
            <v>279.65868</v>
          </cell>
          <cell r="G124">
            <v>57.175370000000001</v>
          </cell>
          <cell r="H124" t="str">
            <v>P.ENG</v>
          </cell>
        </row>
        <row r="125">
          <cell r="B125" t="str">
            <v>130.05A</v>
          </cell>
          <cell r="C125" t="str">
            <v>Water Treatment/Disposal Strategy</v>
          </cell>
          <cell r="D125">
            <v>16320</v>
          </cell>
          <cell r="E125">
            <v>180</v>
          </cell>
          <cell r="F125">
            <v>0</v>
          </cell>
          <cell r="G125">
            <v>0</v>
          </cell>
          <cell r="H125" t="str">
            <v>P.ENG</v>
          </cell>
        </row>
        <row r="126">
          <cell r="B126" t="str">
            <v>130.06A</v>
          </cell>
          <cell r="C126" t="str">
            <v>Production Wells</v>
          </cell>
          <cell r="D126">
            <v>52725</v>
          </cell>
          <cell r="E126">
            <v>2632</v>
          </cell>
          <cell r="F126">
            <v>0</v>
          </cell>
          <cell r="G126">
            <v>0</v>
          </cell>
          <cell r="H126" t="str">
            <v>P.ENG</v>
          </cell>
        </row>
        <row r="127">
          <cell r="B127" t="str">
            <v>130.06B</v>
          </cell>
          <cell r="C127" t="str">
            <v>Site Preparation</v>
          </cell>
          <cell r="D127">
            <v>18909</v>
          </cell>
          <cell r="E127">
            <v>41</v>
          </cell>
          <cell r="F127">
            <v>0</v>
          </cell>
          <cell r="G127">
            <v>0</v>
          </cell>
          <cell r="H127" t="str">
            <v>P.ENG</v>
          </cell>
        </row>
        <row r="128">
          <cell r="B128" t="str">
            <v>130.07A</v>
          </cell>
          <cell r="C128" t="str">
            <v>Production Wells</v>
          </cell>
          <cell r="D128">
            <v>235610</v>
          </cell>
          <cell r="E128">
            <v>0</v>
          </cell>
          <cell r="F128">
            <v>0</v>
          </cell>
          <cell r="G128">
            <v>0</v>
          </cell>
          <cell r="H128" t="str">
            <v>P.ENG</v>
          </cell>
        </row>
        <row r="129">
          <cell r="B129" t="str">
            <v>130.07B</v>
          </cell>
          <cell r="C129" t="str">
            <v>Site Preparation</v>
          </cell>
          <cell r="D129">
            <v>4352</v>
          </cell>
          <cell r="E129">
            <v>0</v>
          </cell>
          <cell r="F129">
            <v>0</v>
          </cell>
          <cell r="G129">
            <v>0</v>
          </cell>
          <cell r="H129" t="str">
            <v>P.ENG</v>
          </cell>
        </row>
        <row r="130">
          <cell r="B130" t="str">
            <v>131.01A</v>
          </cell>
          <cell r="C130" t="str">
            <v>Ibewa Level 14.G1</v>
          </cell>
          <cell r="D130">
            <v>73848</v>
          </cell>
          <cell r="E130">
            <v>1167</v>
          </cell>
          <cell r="F130">
            <v>0</v>
          </cell>
          <cell r="G130">
            <v>0</v>
          </cell>
          <cell r="H130" t="str">
            <v>GAS</v>
          </cell>
        </row>
        <row r="131">
          <cell r="B131" t="str">
            <v>131.01B</v>
          </cell>
          <cell r="C131" t="str">
            <v>Ibewa 2bis Side-Track</v>
          </cell>
          <cell r="D131">
            <v>69768</v>
          </cell>
          <cell r="E131">
            <v>1197</v>
          </cell>
          <cell r="F131">
            <v>0</v>
          </cell>
          <cell r="G131">
            <v>0</v>
          </cell>
          <cell r="H131" t="str">
            <v>GAS</v>
          </cell>
        </row>
        <row r="132">
          <cell r="B132" t="str">
            <v>131.01C</v>
          </cell>
          <cell r="C132" t="str">
            <v>Obagi Deep 125.G1</v>
          </cell>
          <cell r="D132">
            <v>73848</v>
          </cell>
          <cell r="E132">
            <v>1167</v>
          </cell>
          <cell r="F132">
            <v>0</v>
          </cell>
          <cell r="G132">
            <v>0</v>
          </cell>
          <cell r="H132" t="str">
            <v>GAS</v>
          </cell>
        </row>
        <row r="133">
          <cell r="B133" t="str">
            <v>131.01D</v>
          </cell>
          <cell r="C133" t="str">
            <v>OML 58 Gas Safety Operation IBW008</v>
          </cell>
          <cell r="D133">
            <v>163200</v>
          </cell>
          <cell r="E133">
            <v>1800</v>
          </cell>
          <cell r="F133">
            <v>0</v>
          </cell>
          <cell r="G133">
            <v>0</v>
          </cell>
          <cell r="H133" t="str">
            <v>GAS</v>
          </cell>
        </row>
        <row r="134">
          <cell r="B134" t="str">
            <v>131.01E</v>
          </cell>
          <cell r="C134" t="str">
            <v>OML 58 Gas Rig move to IBW12</v>
          </cell>
          <cell r="D134">
            <v>32640</v>
          </cell>
          <cell r="E134">
            <v>360</v>
          </cell>
          <cell r="F134">
            <v>0</v>
          </cell>
          <cell r="G134">
            <v>0</v>
          </cell>
          <cell r="H134" t="str">
            <v>GAS</v>
          </cell>
        </row>
        <row r="135">
          <cell r="B135" t="str">
            <v>131.01F</v>
          </cell>
          <cell r="C135" t="str">
            <v>OML 58 Gas Safety Operation IBW12</v>
          </cell>
          <cell r="D135">
            <v>163200</v>
          </cell>
          <cell r="E135">
            <v>1800</v>
          </cell>
          <cell r="F135">
            <v>0</v>
          </cell>
          <cell r="G135">
            <v>0</v>
          </cell>
          <cell r="H135" t="str">
            <v>GAS</v>
          </cell>
        </row>
        <row r="136">
          <cell r="B136" t="str">
            <v>131.01G</v>
          </cell>
          <cell r="C136" t="str">
            <v>OML 58 Gas Safety Operation IBW13</v>
          </cell>
          <cell r="D136">
            <v>190400</v>
          </cell>
          <cell r="E136">
            <v>2100</v>
          </cell>
          <cell r="F136">
            <v>0</v>
          </cell>
          <cell r="G136">
            <v>0</v>
          </cell>
          <cell r="H136" t="str">
            <v>GAS</v>
          </cell>
        </row>
        <row r="137">
          <cell r="B137" t="str">
            <v>131.02A</v>
          </cell>
          <cell r="C137" t="str">
            <v>Rig Move To Ibw Cluster</v>
          </cell>
          <cell r="E137">
            <v>840</v>
          </cell>
          <cell r="F137">
            <v>0</v>
          </cell>
          <cell r="G137">
            <v>0</v>
          </cell>
          <cell r="H137" t="str">
            <v>GAS</v>
          </cell>
        </row>
        <row r="138">
          <cell r="B138" t="str">
            <v>131.02B</v>
          </cell>
          <cell r="C138" t="str">
            <v>Ibewa 14</v>
          </cell>
          <cell r="D138">
            <v>217056</v>
          </cell>
          <cell r="E138">
            <v>3724</v>
          </cell>
          <cell r="F138">
            <v>0</v>
          </cell>
          <cell r="G138">
            <v>0</v>
          </cell>
          <cell r="H138" t="str">
            <v>GAS</v>
          </cell>
        </row>
        <row r="139">
          <cell r="B139" t="str">
            <v>131.02C</v>
          </cell>
          <cell r="C139" t="str">
            <v>Ibewa Level 14.G1</v>
          </cell>
          <cell r="D139">
            <v>82824</v>
          </cell>
          <cell r="E139">
            <v>1391</v>
          </cell>
          <cell r="F139">
            <v>0</v>
          </cell>
          <cell r="G139">
            <v>0</v>
          </cell>
          <cell r="H139" t="str">
            <v>GAS</v>
          </cell>
        </row>
        <row r="140">
          <cell r="B140" t="str">
            <v>131.02D</v>
          </cell>
          <cell r="C140" t="str">
            <v>Ibewa 2bis Side-Track</v>
          </cell>
          <cell r="D140">
            <v>128112</v>
          </cell>
          <cell r="E140">
            <v>2198</v>
          </cell>
          <cell r="F140">
            <v>0</v>
          </cell>
          <cell r="G140">
            <v>0</v>
          </cell>
          <cell r="H140" t="str">
            <v>GAS</v>
          </cell>
        </row>
        <row r="141">
          <cell r="B141" t="str">
            <v>131.02E</v>
          </cell>
          <cell r="C141" t="str">
            <v>Rig Move To Obagi Deep</v>
          </cell>
          <cell r="E141">
            <v>840</v>
          </cell>
          <cell r="F141">
            <v>0</v>
          </cell>
          <cell r="G141">
            <v>0</v>
          </cell>
          <cell r="H141" t="str">
            <v>GAS</v>
          </cell>
        </row>
        <row r="142">
          <cell r="B142" t="str">
            <v>131.02F</v>
          </cell>
          <cell r="C142" t="str">
            <v>Obagi Deep</v>
          </cell>
          <cell r="D142">
            <v>217056</v>
          </cell>
          <cell r="E142">
            <v>3724</v>
          </cell>
          <cell r="F142">
            <v>0</v>
          </cell>
          <cell r="G142">
            <v>0</v>
          </cell>
          <cell r="H142" t="str">
            <v>GAS</v>
          </cell>
        </row>
        <row r="143">
          <cell r="B143" t="str">
            <v>131.02G</v>
          </cell>
          <cell r="C143" t="str">
            <v>Obagi Deep 125.G1</v>
          </cell>
          <cell r="D143">
            <v>82824</v>
          </cell>
          <cell r="E143">
            <v>1391</v>
          </cell>
          <cell r="F143">
            <v>0</v>
          </cell>
          <cell r="G143">
            <v>0</v>
          </cell>
          <cell r="H143" t="str">
            <v>GAS</v>
          </cell>
        </row>
        <row r="144">
          <cell r="B144" t="str">
            <v>131.05A</v>
          </cell>
          <cell r="C144" t="str">
            <v>OML58 Gas Development Studies</v>
          </cell>
          <cell r="E144">
            <v>1800</v>
          </cell>
          <cell r="F144">
            <v>0</v>
          </cell>
          <cell r="G144">
            <v>548.89231999999993</v>
          </cell>
          <cell r="H144" t="str">
            <v>GAS</v>
          </cell>
        </row>
        <row r="145">
          <cell r="B145" t="str">
            <v>131.05B</v>
          </cell>
          <cell r="C145" t="str">
            <v>Gas Supply Optimisation Study</v>
          </cell>
          <cell r="E145">
            <v>500</v>
          </cell>
          <cell r="F145">
            <v>0</v>
          </cell>
          <cell r="G145">
            <v>0</v>
          </cell>
          <cell r="H145" t="str">
            <v>GAS</v>
          </cell>
        </row>
        <row r="146">
          <cell r="B146" t="str">
            <v>131.05C</v>
          </cell>
          <cell r="C146" t="str">
            <v>Gas Master Plan Review</v>
          </cell>
          <cell r="E146">
            <v>0</v>
          </cell>
          <cell r="F146">
            <v>0</v>
          </cell>
          <cell r="G146">
            <v>0</v>
          </cell>
          <cell r="H146" t="str">
            <v>GAS</v>
          </cell>
        </row>
        <row r="147">
          <cell r="B147" t="str">
            <v>131.05D</v>
          </cell>
          <cell r="C147" t="str">
            <v>NNPC Participation Gas</v>
          </cell>
          <cell r="E147">
            <v>100</v>
          </cell>
          <cell r="F147">
            <v>0</v>
          </cell>
          <cell r="G147">
            <v>0</v>
          </cell>
          <cell r="H147" t="str">
            <v>GAS</v>
          </cell>
        </row>
        <row r="148">
          <cell r="B148" t="str">
            <v>131.05E</v>
          </cell>
          <cell r="C148" t="str">
            <v>JV Offshore Gas Engineering Studies</v>
          </cell>
          <cell r="E148">
            <v>300</v>
          </cell>
          <cell r="F148">
            <v>0</v>
          </cell>
          <cell r="G148">
            <v>0</v>
          </cell>
          <cell r="H148" t="str">
            <v>GAS</v>
          </cell>
        </row>
        <row r="149">
          <cell r="B149" t="str">
            <v>131.05F</v>
          </cell>
          <cell r="C149" t="str">
            <v>IPP Studies</v>
          </cell>
          <cell r="E149">
            <v>4000</v>
          </cell>
          <cell r="F149">
            <v>0</v>
          </cell>
          <cell r="G149">
            <v>942</v>
          </cell>
          <cell r="H149" t="str">
            <v>GAS</v>
          </cell>
        </row>
        <row r="150">
          <cell r="B150" t="str">
            <v>131.06A</v>
          </cell>
          <cell r="C150" t="str">
            <v xml:space="preserve">Production Wells </v>
          </cell>
          <cell r="D150">
            <v>0</v>
          </cell>
          <cell r="E150">
            <v>0</v>
          </cell>
          <cell r="F150">
            <v>0</v>
          </cell>
          <cell r="G150">
            <v>0</v>
          </cell>
          <cell r="H150" t="str">
            <v>GAS</v>
          </cell>
        </row>
        <row r="151">
          <cell r="B151" t="str">
            <v>131.06B</v>
          </cell>
          <cell r="C151" t="str">
            <v>Others + Site Preparation</v>
          </cell>
          <cell r="D151">
            <v>0</v>
          </cell>
          <cell r="E151">
            <v>0</v>
          </cell>
          <cell r="F151">
            <v>0</v>
          </cell>
          <cell r="G151">
            <v>0</v>
          </cell>
          <cell r="H151" t="str">
            <v>GAS</v>
          </cell>
        </row>
        <row r="152">
          <cell r="B152" t="str">
            <v>132.01A</v>
          </cell>
          <cell r="C152" t="str">
            <v>OML 58 Obagi deep</v>
          </cell>
          <cell r="F152">
            <v>0</v>
          </cell>
          <cell r="G152">
            <v>0</v>
          </cell>
          <cell r="H152" t="str">
            <v>FAC</v>
          </cell>
        </row>
        <row r="153">
          <cell r="B153" t="str">
            <v>132.01B</v>
          </cell>
          <cell r="C153" t="str">
            <v>OML 58 Ibewa 14</v>
          </cell>
          <cell r="F153">
            <v>0</v>
          </cell>
          <cell r="G153">
            <v>0</v>
          </cell>
          <cell r="H153" t="str">
            <v>FAC</v>
          </cell>
        </row>
        <row r="154">
          <cell r="B154" t="str">
            <v>132.01C</v>
          </cell>
          <cell r="C154" t="str">
            <v>OML 58 CD 20</v>
          </cell>
          <cell r="D154">
            <v>28620</v>
          </cell>
          <cell r="E154">
            <v>90</v>
          </cell>
          <cell r="F154">
            <v>7929.2569999999996</v>
          </cell>
          <cell r="G154">
            <v>0</v>
          </cell>
          <cell r="H154" t="str">
            <v>FAC</v>
          </cell>
        </row>
        <row r="155">
          <cell r="B155" t="str">
            <v>132.01D</v>
          </cell>
          <cell r="C155" t="str">
            <v>OML 58 CD 25</v>
          </cell>
          <cell r="D155">
            <v>28620</v>
          </cell>
          <cell r="E155">
            <v>90</v>
          </cell>
          <cell r="F155">
            <v>4719.23578</v>
          </cell>
          <cell r="G155">
            <v>14.70027</v>
          </cell>
          <cell r="H155" t="str">
            <v>FAC</v>
          </cell>
        </row>
        <row r="156">
          <cell r="B156" t="str">
            <v>132.01E</v>
          </cell>
          <cell r="C156" t="str">
            <v>OML 58 CD 21</v>
          </cell>
          <cell r="D156">
            <v>28620</v>
          </cell>
          <cell r="E156">
            <v>90</v>
          </cell>
          <cell r="F156">
            <v>29038.162739999996</v>
          </cell>
          <cell r="G156">
            <v>508</v>
          </cell>
          <cell r="H156" t="str">
            <v>FAC</v>
          </cell>
        </row>
        <row r="157">
          <cell r="B157" t="str">
            <v>132.01F</v>
          </cell>
          <cell r="C157" t="str">
            <v xml:space="preserve">OML 58 Obagi/Ibewa/Erema </v>
          </cell>
          <cell r="D157">
            <v>57120</v>
          </cell>
          <cell r="E157">
            <v>980</v>
          </cell>
          <cell r="F157">
            <v>5866</v>
          </cell>
          <cell r="G157">
            <v>96</v>
          </cell>
          <cell r="H157" t="str">
            <v>FAC</v>
          </cell>
        </row>
        <row r="158">
          <cell r="B158" t="str">
            <v>132.03A</v>
          </cell>
          <cell r="C158" t="str">
            <v>OML 102 Ofon Phase 2 Basic Engineering</v>
          </cell>
          <cell r="D158">
            <v>612000</v>
          </cell>
          <cell r="E158">
            <v>15500</v>
          </cell>
          <cell r="F158">
            <v>137743.27207000001</v>
          </cell>
          <cell r="G158">
            <v>17813.05701</v>
          </cell>
          <cell r="H158" t="str">
            <v>FAC</v>
          </cell>
        </row>
        <row r="159">
          <cell r="B159" t="str">
            <v>132.03AA</v>
          </cell>
          <cell r="C159" t="str">
            <v>OML100 Upgrade &amp; Edikan Water Injection</v>
          </cell>
          <cell r="D159">
            <v>204000</v>
          </cell>
          <cell r="E159">
            <v>18500</v>
          </cell>
          <cell r="F159">
            <v>19450</v>
          </cell>
          <cell r="G159">
            <v>1826</v>
          </cell>
          <cell r="H159" t="str">
            <v>FAC</v>
          </cell>
        </row>
        <row r="160">
          <cell r="B160" t="str">
            <v>132.03AC</v>
          </cell>
          <cell r="C160" t="str">
            <v>OML100 Nkarika Development Basic Engineering</v>
          </cell>
          <cell r="D160">
            <v>408</v>
          </cell>
          <cell r="E160">
            <v>7</v>
          </cell>
          <cell r="F160">
            <v>64</v>
          </cell>
          <cell r="G160">
            <v>3</v>
          </cell>
          <cell r="H160" t="str">
            <v>FAC</v>
          </cell>
        </row>
        <row r="161">
          <cell r="B161" t="str">
            <v>132.03CA</v>
          </cell>
          <cell r="C161" t="str">
            <v>OML 58 Upgrade BE/LLI</v>
          </cell>
          <cell r="D161">
            <v>316800</v>
          </cell>
          <cell r="E161">
            <v>5600</v>
          </cell>
          <cell r="F161">
            <v>26400</v>
          </cell>
          <cell r="G161">
            <v>485</v>
          </cell>
          <cell r="H161" t="str">
            <v>FAC</v>
          </cell>
        </row>
        <row r="162">
          <cell r="B162" t="str">
            <v>132.03CB</v>
          </cell>
          <cell r="C162" t="str">
            <v>OML 58 Alternative Export Line BE/LLI</v>
          </cell>
          <cell r="D162">
            <v>132000</v>
          </cell>
          <cell r="E162">
            <v>2800</v>
          </cell>
          <cell r="F162">
            <v>14200</v>
          </cell>
          <cell r="G162">
            <v>248</v>
          </cell>
          <cell r="H162" t="str">
            <v>FAC</v>
          </cell>
        </row>
        <row r="163">
          <cell r="B163" t="str">
            <v>132.03CC</v>
          </cell>
          <cell r="C163" t="str">
            <v>OML58 Land acquisition, roads, fencing, survey</v>
          </cell>
          <cell r="D163">
            <v>0</v>
          </cell>
          <cell r="E163">
            <v>0</v>
          </cell>
          <cell r="F163">
            <v>0</v>
          </cell>
          <cell r="G163">
            <v>0</v>
          </cell>
          <cell r="H163" t="str">
            <v>FAC</v>
          </cell>
        </row>
        <row r="164">
          <cell r="B164" t="str">
            <v>132.03CCA</v>
          </cell>
          <cell r="C164" t="str">
            <v>Obagi Upgrade - Road Construction (preliminaries)</v>
          </cell>
          <cell r="D164">
            <v>184000</v>
          </cell>
          <cell r="E164">
            <v>0</v>
          </cell>
          <cell r="F164">
            <v>19066</v>
          </cell>
          <cell r="G164">
            <v>0</v>
          </cell>
          <cell r="H164" t="str">
            <v>FAC</v>
          </cell>
        </row>
        <row r="165">
          <cell r="B165" t="str">
            <v>132.03CCB</v>
          </cell>
          <cell r="C165" t="str">
            <v>Obagi Upgrade - Fence Construction</v>
          </cell>
          <cell r="D165">
            <v>128100</v>
          </cell>
          <cell r="E165">
            <v>0</v>
          </cell>
          <cell r="F165">
            <v>12755</v>
          </cell>
          <cell r="G165">
            <v>0</v>
          </cell>
          <cell r="H165" t="str">
            <v>FAC</v>
          </cell>
        </row>
        <row r="166">
          <cell r="B166" t="str">
            <v>132.05A</v>
          </cell>
          <cell r="C166" t="str">
            <v>OML 58 Obagi Helipad</v>
          </cell>
          <cell r="D166">
            <v>10600</v>
          </cell>
          <cell r="F166">
            <v>986</v>
          </cell>
          <cell r="G166">
            <v>0</v>
          </cell>
          <cell r="H166" t="str">
            <v>FAC</v>
          </cell>
        </row>
        <row r="167">
          <cell r="B167" t="str">
            <v>132.05AA</v>
          </cell>
          <cell r="C167" t="str">
            <v>OML 100 Boat landing Afia/Ime (3)</v>
          </cell>
          <cell r="D167">
            <v>19992</v>
          </cell>
          <cell r="E167">
            <v>63</v>
          </cell>
          <cell r="F167">
            <v>1800</v>
          </cell>
          <cell r="G167">
            <v>5</v>
          </cell>
          <cell r="H167" t="str">
            <v>FAC</v>
          </cell>
        </row>
        <row r="168">
          <cell r="B168" t="str">
            <v>132.05AB</v>
          </cell>
          <cell r="C168" t="str">
            <v>OML 100 Control Room ODP Refurbishment</v>
          </cell>
          <cell r="D168">
            <v>2448</v>
          </cell>
          <cell r="E168">
            <v>42</v>
          </cell>
          <cell r="F168">
            <v>691.69659999999999</v>
          </cell>
          <cell r="G168">
            <v>190</v>
          </cell>
          <cell r="H168" t="str">
            <v>FAC</v>
          </cell>
        </row>
        <row r="169">
          <cell r="B169" t="str">
            <v>132.05AC</v>
          </cell>
          <cell r="C169" t="str">
            <v>OML 100 DCS &amp; PLC callout contract</v>
          </cell>
          <cell r="D169">
            <v>4080</v>
          </cell>
          <cell r="E169">
            <v>70</v>
          </cell>
          <cell r="F169">
            <v>340</v>
          </cell>
          <cell r="G169">
            <v>115</v>
          </cell>
          <cell r="H169" t="str">
            <v>FAC</v>
          </cell>
        </row>
        <row r="170">
          <cell r="B170" t="str">
            <v>132.05AD</v>
          </cell>
          <cell r="C170" t="str">
            <v>OML 100 DCS Upgrading</v>
          </cell>
          <cell r="D170">
            <v>14280</v>
          </cell>
          <cell r="E170">
            <v>195</v>
          </cell>
          <cell r="F170">
            <v>1190</v>
          </cell>
          <cell r="G170">
            <v>16</v>
          </cell>
          <cell r="H170" t="str">
            <v>FAC</v>
          </cell>
        </row>
        <row r="171">
          <cell r="B171" t="str">
            <v>132.05AE</v>
          </cell>
          <cell r="C171" t="str">
            <v>OML 100 ESDV replacement revamping</v>
          </cell>
          <cell r="D171">
            <v>6120</v>
          </cell>
          <cell r="E171">
            <v>205</v>
          </cell>
          <cell r="F171">
            <v>510</v>
          </cell>
          <cell r="G171">
            <v>96</v>
          </cell>
          <cell r="H171" t="str">
            <v>FAC</v>
          </cell>
        </row>
        <row r="172">
          <cell r="B172" t="str">
            <v>132.05AF</v>
          </cell>
          <cell r="C172" t="str">
            <v>OML 100 IMD New wells gas lift lines</v>
          </cell>
          <cell r="D172">
            <v>16320</v>
          </cell>
          <cell r="E172">
            <v>280</v>
          </cell>
          <cell r="F172">
            <v>1360</v>
          </cell>
          <cell r="G172">
            <v>27</v>
          </cell>
          <cell r="H172" t="str">
            <v>FAC</v>
          </cell>
        </row>
        <row r="173">
          <cell r="B173" t="str">
            <v>132.05AG</v>
          </cell>
          <cell r="C173" t="str">
            <v>OML 100 Installation of Automatic Sampler on test separators</v>
          </cell>
          <cell r="D173">
            <v>7616</v>
          </cell>
          <cell r="E173">
            <v>84</v>
          </cell>
          <cell r="F173">
            <v>635</v>
          </cell>
          <cell r="G173">
            <v>15</v>
          </cell>
          <cell r="H173" t="str">
            <v>FAC</v>
          </cell>
        </row>
        <row r="174">
          <cell r="B174" t="str">
            <v>132.05AH</v>
          </cell>
          <cell r="C174" t="str">
            <v>OML 100 Intrumentation Improv.</v>
          </cell>
          <cell r="D174">
            <v>2040</v>
          </cell>
          <cell r="E174">
            <v>35</v>
          </cell>
          <cell r="F174">
            <v>170</v>
          </cell>
          <cell r="G174">
            <v>3</v>
          </cell>
          <cell r="H174" t="str">
            <v>FAC</v>
          </cell>
        </row>
        <row r="175">
          <cell r="B175" t="str">
            <v>132.05AI</v>
          </cell>
          <cell r="C175" t="str">
            <v>OML 100 Minor Works</v>
          </cell>
          <cell r="E175">
            <v>0</v>
          </cell>
          <cell r="F175">
            <v>8843.4534800000001</v>
          </cell>
          <cell r="G175">
            <v>49</v>
          </cell>
          <cell r="H175" t="str">
            <v>FAC</v>
          </cell>
        </row>
        <row r="176">
          <cell r="B176" t="str">
            <v>132.05AJ</v>
          </cell>
          <cell r="C176" t="str">
            <v>OML 100 ODP Amenam fuel gas connection</v>
          </cell>
          <cell r="D176">
            <v>3264</v>
          </cell>
          <cell r="E176">
            <v>56</v>
          </cell>
          <cell r="F176">
            <v>272</v>
          </cell>
          <cell r="G176">
            <v>5</v>
          </cell>
          <cell r="H176" t="str">
            <v>FAC</v>
          </cell>
        </row>
        <row r="177">
          <cell r="B177" t="str">
            <v>132.05AK</v>
          </cell>
          <cell r="C177" t="str">
            <v>OML 100 ODP ESD reliability improvement</v>
          </cell>
          <cell r="D177">
            <v>16320</v>
          </cell>
          <cell r="E177">
            <v>130</v>
          </cell>
          <cell r="F177">
            <v>1360</v>
          </cell>
          <cell r="G177">
            <v>11</v>
          </cell>
          <cell r="H177" t="str">
            <v>FAC</v>
          </cell>
        </row>
        <row r="178">
          <cell r="B178" t="str">
            <v>132.05AL</v>
          </cell>
          <cell r="C178" t="str">
            <v>OML 100 PSV Discharge, Fresh Water Tank, Chlorination</v>
          </cell>
          <cell r="D178">
            <v>4080</v>
          </cell>
          <cell r="E178">
            <v>70</v>
          </cell>
          <cell r="F178">
            <v>340</v>
          </cell>
          <cell r="G178">
            <v>6</v>
          </cell>
          <cell r="H178" t="str">
            <v>FAC</v>
          </cell>
        </row>
        <row r="179">
          <cell r="B179" t="str">
            <v>132.05AM</v>
          </cell>
          <cell r="C179" t="str">
            <v>OML 100 Satellite fifi reliability</v>
          </cell>
          <cell r="D179">
            <v>2040</v>
          </cell>
          <cell r="E179">
            <v>35</v>
          </cell>
          <cell r="F179">
            <v>170</v>
          </cell>
          <cell r="G179">
            <v>3</v>
          </cell>
          <cell r="H179" t="str">
            <v>FAC</v>
          </cell>
        </row>
        <row r="180">
          <cell r="B180" t="str">
            <v>132.05AN</v>
          </cell>
          <cell r="C180" t="str">
            <v>OML 100 Technical piping review</v>
          </cell>
          <cell r="D180">
            <v>3672</v>
          </cell>
          <cell r="E180">
            <v>63</v>
          </cell>
          <cell r="F180">
            <v>428</v>
          </cell>
          <cell r="G180">
            <v>5</v>
          </cell>
          <cell r="H180" t="str">
            <v>FAC</v>
          </cell>
        </row>
        <row r="181">
          <cell r="B181" t="str">
            <v>132.05AO</v>
          </cell>
          <cell r="C181" t="str">
            <v>OML 100 Water Treatment Upgrade</v>
          </cell>
          <cell r="D181">
            <v>2040</v>
          </cell>
          <cell r="E181">
            <v>35</v>
          </cell>
          <cell r="F181">
            <v>170</v>
          </cell>
          <cell r="G181">
            <v>3</v>
          </cell>
          <cell r="H181" t="str">
            <v>FAC</v>
          </cell>
        </row>
        <row r="182">
          <cell r="B182" t="str">
            <v>132.05AP</v>
          </cell>
          <cell r="C182" t="str">
            <v>OML 102 Antiscale and bioxyde injection</v>
          </cell>
          <cell r="D182">
            <v>4080</v>
          </cell>
          <cell r="E182">
            <v>70</v>
          </cell>
          <cell r="F182">
            <v>340</v>
          </cell>
          <cell r="G182">
            <v>6</v>
          </cell>
          <cell r="H182" t="str">
            <v>FAC</v>
          </cell>
        </row>
        <row r="183">
          <cell r="B183" t="str">
            <v>132.05AQ</v>
          </cell>
          <cell r="C183" t="str">
            <v>OML 102 Boat landing (4)</v>
          </cell>
          <cell r="D183">
            <v>26656</v>
          </cell>
          <cell r="E183">
            <v>84</v>
          </cell>
          <cell r="F183">
            <v>2221</v>
          </cell>
          <cell r="G183">
            <v>9</v>
          </cell>
          <cell r="H183" t="str">
            <v>FAC</v>
          </cell>
        </row>
        <row r="184">
          <cell r="B184" t="str">
            <v>132.05AR</v>
          </cell>
          <cell r="C184" t="str">
            <v>OML 102 DCS &amp; PLC Callout contract</v>
          </cell>
          <cell r="D184">
            <v>2040</v>
          </cell>
          <cell r="E184">
            <v>35</v>
          </cell>
          <cell r="F184">
            <v>374</v>
          </cell>
          <cell r="G184">
            <v>82</v>
          </cell>
          <cell r="H184" t="str">
            <v>FAC</v>
          </cell>
        </row>
        <row r="185">
          <cell r="B185" t="str">
            <v>132.05AS</v>
          </cell>
          <cell r="C185" t="str">
            <v>OML 102 Fuel quality improve</v>
          </cell>
          <cell r="D185">
            <v>2040</v>
          </cell>
          <cell r="E185">
            <v>35</v>
          </cell>
          <cell r="F185">
            <v>170</v>
          </cell>
          <cell r="G185">
            <v>3</v>
          </cell>
          <cell r="H185" t="str">
            <v>FAC</v>
          </cell>
        </row>
        <row r="186">
          <cell r="B186" t="str">
            <v>132.05AT</v>
          </cell>
          <cell r="C186" t="str">
            <v>OML 102 Minor Works</v>
          </cell>
          <cell r="F186">
            <v>0</v>
          </cell>
          <cell r="G186">
            <v>0</v>
          </cell>
          <cell r="H186" t="str">
            <v>FAC</v>
          </cell>
        </row>
        <row r="187">
          <cell r="B187" t="str">
            <v>132.05AU</v>
          </cell>
          <cell r="C187" t="str">
            <v>OML 102 PSV Discharge, Fresh Water Tank, Chlorination</v>
          </cell>
          <cell r="D187">
            <v>4080</v>
          </cell>
          <cell r="E187">
            <v>70</v>
          </cell>
          <cell r="F187">
            <v>398</v>
          </cell>
          <cell r="G187">
            <v>5</v>
          </cell>
          <cell r="H187" t="str">
            <v>FAC</v>
          </cell>
        </row>
        <row r="188">
          <cell r="B188" t="str">
            <v>132.05AV</v>
          </cell>
          <cell r="C188" t="str">
            <v>FSO Unity Turbine replacement /Maintenance</v>
          </cell>
          <cell r="E188">
            <v>600</v>
          </cell>
          <cell r="F188">
            <v>0</v>
          </cell>
          <cell r="G188">
            <v>172</v>
          </cell>
          <cell r="H188" t="str">
            <v>FAC</v>
          </cell>
        </row>
        <row r="189">
          <cell r="B189" t="str">
            <v>132.05AW</v>
          </cell>
          <cell r="C189" t="str">
            <v>OML 57 MINOR WORKS</v>
          </cell>
          <cell r="F189">
            <v>21.34976</v>
          </cell>
          <cell r="G189">
            <v>0.84483000000000008</v>
          </cell>
          <cell r="H189" t="str">
            <v>FAC</v>
          </cell>
        </row>
        <row r="190">
          <cell r="B190" t="str">
            <v>132.05AX</v>
          </cell>
          <cell r="C190" t="str">
            <v>OML 102 SOLAR TURBIN</v>
          </cell>
          <cell r="F190">
            <v>0</v>
          </cell>
          <cell r="G190">
            <v>0</v>
          </cell>
          <cell r="H190" t="str">
            <v>FAC</v>
          </cell>
        </row>
        <row r="191">
          <cell r="B191" t="str">
            <v>132.05AY</v>
          </cell>
          <cell r="C191" t="str">
            <v>OML 58 ALSTOM TOOL P</v>
          </cell>
          <cell r="F191">
            <v>386.23515000000003</v>
          </cell>
          <cell r="G191">
            <v>7.7973800000000004</v>
          </cell>
          <cell r="H191" t="str">
            <v>FAC</v>
          </cell>
        </row>
        <row r="192">
          <cell r="B192" t="str">
            <v>132.05AZ</v>
          </cell>
          <cell r="C192" t="str">
            <v>OML 58  OBAGI PETROL</v>
          </cell>
          <cell r="F192">
            <v>0</v>
          </cell>
          <cell r="G192">
            <v>-109.87603</v>
          </cell>
          <cell r="H192" t="str">
            <v>FAC</v>
          </cell>
        </row>
        <row r="193">
          <cell r="B193" t="str">
            <v>132.05B</v>
          </cell>
          <cell r="C193" t="str">
            <v>OML 58  Survey Co-ordinates Harmonization</v>
          </cell>
          <cell r="D193">
            <v>15000</v>
          </cell>
          <cell r="E193">
            <v>30</v>
          </cell>
          <cell r="F193">
            <v>10891</v>
          </cell>
          <cell r="G193">
            <v>74</v>
          </cell>
          <cell r="H193" t="str">
            <v>FAC</v>
          </cell>
        </row>
        <row r="194">
          <cell r="B194" t="str">
            <v>132.05BA</v>
          </cell>
          <cell r="C194" t="str">
            <v>OML 100 TRANSFORMER</v>
          </cell>
          <cell r="F194">
            <v>380.22045000000003</v>
          </cell>
          <cell r="G194">
            <v>101.27605</v>
          </cell>
          <cell r="H194" t="str">
            <v>FAC</v>
          </cell>
        </row>
        <row r="195">
          <cell r="B195" t="str">
            <v>132.05C</v>
          </cell>
          <cell r="C195" t="str">
            <v>OML 58 Control Room Revamping</v>
          </cell>
          <cell r="D195">
            <v>16320</v>
          </cell>
          <cell r="E195">
            <v>280</v>
          </cell>
          <cell r="F195">
            <v>17124.055609999999</v>
          </cell>
          <cell r="G195">
            <v>189.52695</v>
          </cell>
          <cell r="H195" t="str">
            <v>FAC</v>
          </cell>
        </row>
        <row r="196">
          <cell r="B196" t="str">
            <v>132.05D</v>
          </cell>
          <cell r="C196" t="str">
            <v>OML 58 DCS &amp; PLC Call Out Contract</v>
          </cell>
          <cell r="E196">
            <v>50</v>
          </cell>
          <cell r="F196">
            <v>626</v>
          </cell>
          <cell r="G196">
            <v>4</v>
          </cell>
          <cell r="H196" t="str">
            <v>FAC</v>
          </cell>
        </row>
        <row r="197">
          <cell r="B197" t="str">
            <v>132.05E</v>
          </cell>
          <cell r="C197" t="str">
            <v>OML 58 Double block and bleed system</v>
          </cell>
          <cell r="D197">
            <v>3264</v>
          </cell>
          <cell r="E197">
            <v>76</v>
          </cell>
          <cell r="F197">
            <v>272</v>
          </cell>
          <cell r="G197">
            <v>6</v>
          </cell>
          <cell r="H197" t="str">
            <v>FAC</v>
          </cell>
        </row>
        <row r="198">
          <cell r="B198" t="str">
            <v>132.05F</v>
          </cell>
          <cell r="C198" t="str">
            <v>OML 58 External lighting improv at Ogbogu</v>
          </cell>
          <cell r="D198">
            <v>6800</v>
          </cell>
          <cell r="E198">
            <v>0</v>
          </cell>
          <cell r="F198">
            <v>567</v>
          </cell>
          <cell r="G198">
            <v>0</v>
          </cell>
          <cell r="H198" t="str">
            <v>FAC</v>
          </cell>
        </row>
        <row r="199">
          <cell r="B199" t="str">
            <v>132.05G</v>
          </cell>
          <cell r="C199" t="str">
            <v xml:space="preserve">OML 58 Fifi Network Revamping </v>
          </cell>
          <cell r="D199">
            <v>12240</v>
          </cell>
          <cell r="E199">
            <v>210</v>
          </cell>
          <cell r="F199">
            <v>49155</v>
          </cell>
          <cell r="G199">
            <v>879</v>
          </cell>
          <cell r="H199" t="str">
            <v>FAC</v>
          </cell>
        </row>
        <row r="200">
          <cell r="B200" t="str">
            <v>132.05H</v>
          </cell>
          <cell r="C200" t="str">
            <v>OML 58 Flow metering</v>
          </cell>
          <cell r="E200">
            <v>100</v>
          </cell>
          <cell r="F200">
            <v>0</v>
          </cell>
          <cell r="G200">
            <v>8</v>
          </cell>
          <cell r="H200" t="str">
            <v>FAC</v>
          </cell>
        </row>
        <row r="201">
          <cell r="B201" t="str">
            <v>132.05I</v>
          </cell>
          <cell r="C201" t="str">
            <v>OML 58 Flowline OPPS</v>
          </cell>
          <cell r="D201">
            <v>2448</v>
          </cell>
          <cell r="E201">
            <v>42</v>
          </cell>
          <cell r="F201">
            <v>859.95</v>
          </cell>
          <cell r="G201">
            <v>653</v>
          </cell>
          <cell r="H201" t="str">
            <v>FAC</v>
          </cell>
        </row>
        <row r="202">
          <cell r="B202" t="str">
            <v>132.05J</v>
          </cell>
          <cell r="C202" t="str">
            <v>OML 58 Flowmeter Calibration</v>
          </cell>
          <cell r="D202">
            <v>6800</v>
          </cell>
          <cell r="E202">
            <v>0</v>
          </cell>
          <cell r="F202">
            <v>567</v>
          </cell>
          <cell r="G202">
            <v>0</v>
          </cell>
          <cell r="H202" t="str">
            <v>FAC</v>
          </cell>
        </row>
        <row r="203">
          <cell r="B203" t="str">
            <v>132.05K</v>
          </cell>
          <cell r="C203" t="str">
            <v>OML 58 Gas engine ignition revamping</v>
          </cell>
          <cell r="D203">
            <v>8160</v>
          </cell>
          <cell r="E203">
            <v>140</v>
          </cell>
          <cell r="F203">
            <v>680</v>
          </cell>
          <cell r="G203">
            <v>190</v>
          </cell>
          <cell r="H203" t="str">
            <v>FAC</v>
          </cell>
        </row>
        <row r="204">
          <cell r="B204" t="str">
            <v>132.05L</v>
          </cell>
          <cell r="C204" t="str">
            <v xml:space="preserve">OML 58 Gas Instrum </v>
          </cell>
          <cell r="D204">
            <v>6800</v>
          </cell>
          <cell r="E204">
            <v>50</v>
          </cell>
          <cell r="F204">
            <v>567</v>
          </cell>
          <cell r="G204">
            <v>8</v>
          </cell>
          <cell r="H204" t="str">
            <v>FAC</v>
          </cell>
        </row>
        <row r="205">
          <cell r="B205" t="str">
            <v>132.05M</v>
          </cell>
          <cell r="C205" t="str">
            <v>OML 58 Minor Works</v>
          </cell>
          <cell r="E205">
            <v>0</v>
          </cell>
          <cell r="F205">
            <v>3755</v>
          </cell>
          <cell r="G205">
            <v>0</v>
          </cell>
          <cell r="H205" t="str">
            <v>FAC</v>
          </cell>
        </row>
        <row r="206">
          <cell r="B206" t="str">
            <v>132.05O</v>
          </cell>
          <cell r="C206" t="str">
            <v>OML 58 New Mopol Camp</v>
          </cell>
          <cell r="D206">
            <v>9851</v>
          </cell>
          <cell r="E206">
            <v>0</v>
          </cell>
          <cell r="F206">
            <v>821</v>
          </cell>
          <cell r="G206">
            <v>0</v>
          </cell>
          <cell r="H206" t="str">
            <v>FAC</v>
          </cell>
        </row>
        <row r="207">
          <cell r="B207" t="str">
            <v>132.05P</v>
          </cell>
          <cell r="C207" t="str">
            <v>OML 58 New Water Injection Pump</v>
          </cell>
          <cell r="D207">
            <v>16500</v>
          </cell>
          <cell r="E207">
            <v>716</v>
          </cell>
          <cell r="F207">
            <v>1870</v>
          </cell>
          <cell r="G207">
            <v>60</v>
          </cell>
          <cell r="H207" t="str">
            <v>FAC</v>
          </cell>
        </row>
        <row r="208">
          <cell r="B208" t="str">
            <v>132.05Q</v>
          </cell>
          <cell r="C208" t="str">
            <v>OML 58 Obagi Camp access control system</v>
          </cell>
          <cell r="D208">
            <v>4080</v>
          </cell>
          <cell r="E208">
            <v>110</v>
          </cell>
          <cell r="F208">
            <v>839</v>
          </cell>
          <cell r="G208">
            <v>24</v>
          </cell>
          <cell r="H208" t="str">
            <v>FAC</v>
          </cell>
        </row>
        <row r="209">
          <cell r="B209" t="str">
            <v>132.05R</v>
          </cell>
          <cell r="C209" t="str">
            <v>OML 58 Obite/Ibewa Security Structure</v>
          </cell>
          <cell r="D209">
            <v>8160</v>
          </cell>
          <cell r="E209">
            <v>140</v>
          </cell>
          <cell r="F209">
            <v>680</v>
          </cell>
          <cell r="G209">
            <v>12</v>
          </cell>
          <cell r="H209" t="str">
            <v>FAC</v>
          </cell>
        </row>
        <row r="210">
          <cell r="B210" t="str">
            <v>132.05S</v>
          </cell>
          <cell r="C210" t="str">
            <v>OML 58 Ogbogu chemicals storage relocation</v>
          </cell>
          <cell r="D210">
            <v>25840</v>
          </cell>
          <cell r="F210">
            <v>2153</v>
          </cell>
          <cell r="G210">
            <v>0</v>
          </cell>
          <cell r="H210" t="str">
            <v>FAC</v>
          </cell>
        </row>
        <row r="211">
          <cell r="B211" t="str">
            <v>132.05T</v>
          </cell>
          <cell r="C211" t="str">
            <v>OML 58 Ogbogu flowstation API revamping</v>
          </cell>
          <cell r="D211">
            <v>0</v>
          </cell>
          <cell r="F211">
            <v>53</v>
          </cell>
          <cell r="G211">
            <v>1</v>
          </cell>
          <cell r="H211" t="str">
            <v>FAC</v>
          </cell>
        </row>
        <row r="212">
          <cell r="B212" t="str">
            <v>132.05U</v>
          </cell>
          <cell r="C212" t="str">
            <v>OML 58 Ogbogu pavement</v>
          </cell>
          <cell r="D212">
            <v>6800</v>
          </cell>
          <cell r="F212">
            <v>567</v>
          </cell>
          <cell r="G212">
            <v>0</v>
          </cell>
          <cell r="H212" t="str">
            <v>FAC</v>
          </cell>
        </row>
        <row r="213">
          <cell r="B213" t="str">
            <v>132.05V</v>
          </cell>
          <cell r="C213" t="str">
            <v>OML 58 Pipe wash and safety shave</v>
          </cell>
          <cell r="D213">
            <v>4080</v>
          </cell>
          <cell r="E213">
            <v>70</v>
          </cell>
          <cell r="F213">
            <v>340</v>
          </cell>
          <cell r="G213">
            <v>6</v>
          </cell>
          <cell r="H213" t="str">
            <v>FAC</v>
          </cell>
        </row>
        <row r="214">
          <cell r="B214" t="str">
            <v>132.05W</v>
          </cell>
          <cell r="C214" t="str">
            <v>OML 58 Restaurant HVAC System revamping</v>
          </cell>
          <cell r="D214">
            <v>2040</v>
          </cell>
          <cell r="E214">
            <v>35</v>
          </cell>
          <cell r="F214">
            <v>170</v>
          </cell>
          <cell r="G214">
            <v>3</v>
          </cell>
          <cell r="H214" t="str">
            <v>FAC</v>
          </cell>
        </row>
        <row r="215">
          <cell r="B215" t="str">
            <v>132.05X</v>
          </cell>
          <cell r="C215" t="str">
            <v>OML 58 Wash tank modif</v>
          </cell>
          <cell r="D215">
            <v>2040</v>
          </cell>
          <cell r="E215">
            <v>35</v>
          </cell>
          <cell r="F215">
            <v>170</v>
          </cell>
          <cell r="G215">
            <v>3</v>
          </cell>
          <cell r="H215" t="str">
            <v>FAC</v>
          </cell>
        </row>
        <row r="216">
          <cell r="B216" t="str">
            <v>132.05Y</v>
          </cell>
          <cell r="C216" t="str">
            <v>OML 58 Field view software</v>
          </cell>
          <cell r="D216">
            <v>5576</v>
          </cell>
          <cell r="E216">
            <v>9</v>
          </cell>
          <cell r="F216">
            <v>465</v>
          </cell>
          <cell r="G216">
            <v>1</v>
          </cell>
          <cell r="H216" t="str">
            <v>FAC</v>
          </cell>
        </row>
        <row r="217">
          <cell r="B217" t="str">
            <v>132.05Z</v>
          </cell>
          <cell r="C217" t="str">
            <v>FSO New TV System</v>
          </cell>
          <cell r="D217">
            <v>0</v>
          </cell>
          <cell r="E217">
            <v>50</v>
          </cell>
          <cell r="F217">
            <v>0</v>
          </cell>
          <cell r="G217">
            <v>4</v>
          </cell>
          <cell r="H217" t="str">
            <v>FAC</v>
          </cell>
        </row>
        <row r="218">
          <cell r="B218" t="str">
            <v>132.10A</v>
          </cell>
          <cell r="C218" t="str">
            <v>OML102 Ofon Complementary Development</v>
          </cell>
          <cell r="D218">
            <v>5440</v>
          </cell>
          <cell r="E218">
            <v>360</v>
          </cell>
          <cell r="F218">
            <v>784</v>
          </cell>
          <cell r="G218">
            <v>255</v>
          </cell>
          <cell r="H218" t="str">
            <v>FAC</v>
          </cell>
        </row>
        <row r="219">
          <cell r="B219" t="str">
            <v>132.10B</v>
          </cell>
          <cell r="C219" t="str">
            <v>OML 58 Engineering Studies</v>
          </cell>
          <cell r="D219">
            <v>8160</v>
          </cell>
          <cell r="E219">
            <v>1140</v>
          </cell>
          <cell r="F219">
            <v>3743</v>
          </cell>
          <cell r="G219">
            <v>637.94650000000001</v>
          </cell>
          <cell r="H219" t="str">
            <v>FAC</v>
          </cell>
        </row>
        <row r="220">
          <cell r="B220" t="str">
            <v>132.10C</v>
          </cell>
          <cell r="C220" t="str">
            <v>OML 100 Complimentary Dev. Studies</v>
          </cell>
          <cell r="D220">
            <v>27200</v>
          </cell>
          <cell r="E220">
            <v>1800</v>
          </cell>
          <cell r="F220">
            <v>2894</v>
          </cell>
          <cell r="G220">
            <v>3072</v>
          </cell>
          <cell r="H220" t="str">
            <v>FAC</v>
          </cell>
        </row>
        <row r="221">
          <cell r="B221" t="str">
            <v>132.10D</v>
          </cell>
          <cell r="C221" t="str">
            <v>General Development Studies</v>
          </cell>
          <cell r="D221">
            <v>0</v>
          </cell>
          <cell r="E221">
            <v>0</v>
          </cell>
          <cell r="F221">
            <v>0</v>
          </cell>
          <cell r="G221">
            <v>677</v>
          </cell>
          <cell r="H221" t="str">
            <v>FAC</v>
          </cell>
        </row>
        <row r="222">
          <cell r="B222" t="str">
            <v>132.10E</v>
          </cell>
          <cell r="C222" t="str">
            <v>NNPC/DPR Participation Dev  Studies</v>
          </cell>
          <cell r="D222">
            <v>2720</v>
          </cell>
          <cell r="E222">
            <v>180</v>
          </cell>
          <cell r="F222">
            <v>227</v>
          </cell>
          <cell r="G222">
            <v>18</v>
          </cell>
          <cell r="H222" t="str">
            <v>FAC</v>
          </cell>
        </row>
        <row r="223">
          <cell r="B223" t="str">
            <v>132.10F</v>
          </cell>
          <cell r="C223" t="str">
            <v>OML 57 Development Studies</v>
          </cell>
          <cell r="F223">
            <v>0</v>
          </cell>
          <cell r="G223">
            <v>0</v>
          </cell>
          <cell r="H223" t="str">
            <v>FAC</v>
          </cell>
        </row>
        <row r="224">
          <cell r="B224" t="str">
            <v>132.10G</v>
          </cell>
          <cell r="C224" t="str">
            <v>OML 99 Engineering studies</v>
          </cell>
          <cell r="F224">
            <v>0</v>
          </cell>
          <cell r="G224">
            <v>-8.9640799999999992</v>
          </cell>
          <cell r="H224" t="str">
            <v>FAC</v>
          </cell>
        </row>
        <row r="225">
          <cell r="B225" t="str">
            <v>132.11A</v>
          </cell>
          <cell r="C225" t="str">
            <v>Flowlines</v>
          </cell>
          <cell r="D225">
            <v>7149</v>
          </cell>
          <cell r="E225">
            <v>63</v>
          </cell>
          <cell r="F225">
            <v>615</v>
          </cell>
          <cell r="G225">
            <v>8</v>
          </cell>
          <cell r="H225" t="str">
            <v>FAC</v>
          </cell>
        </row>
        <row r="226">
          <cell r="B226" t="str">
            <v>132.11B</v>
          </cell>
          <cell r="C226" t="str">
            <v>Gathering Station</v>
          </cell>
          <cell r="D226">
            <v>78865</v>
          </cell>
          <cell r="E226">
            <v>2120</v>
          </cell>
          <cell r="F226">
            <v>6572</v>
          </cell>
          <cell r="G226">
            <v>177</v>
          </cell>
          <cell r="H226" t="str">
            <v>FAC</v>
          </cell>
        </row>
        <row r="227">
          <cell r="B227" t="str">
            <v>132.11C</v>
          </cell>
          <cell r="C227" t="str">
            <v>Secondary Recovery System</v>
          </cell>
          <cell r="D227">
            <v>15830</v>
          </cell>
          <cell r="E227">
            <v>220</v>
          </cell>
          <cell r="F227">
            <v>1849</v>
          </cell>
          <cell r="G227">
            <v>29</v>
          </cell>
          <cell r="H227" t="str">
            <v>FAC</v>
          </cell>
        </row>
        <row r="228">
          <cell r="B228" t="str">
            <v>132.11D</v>
          </cell>
          <cell r="C228" t="str">
            <v>Engineering Studies</v>
          </cell>
          <cell r="D228">
            <v>2176</v>
          </cell>
          <cell r="E228">
            <v>224</v>
          </cell>
          <cell r="F228">
            <v>181</v>
          </cell>
          <cell r="G228">
            <v>19</v>
          </cell>
          <cell r="H228" t="str">
            <v>FAC</v>
          </cell>
        </row>
        <row r="229">
          <cell r="B229" t="str">
            <v>133.01A</v>
          </cell>
          <cell r="C229" t="str">
            <v>Flowline OML 58 OB X</v>
          </cell>
          <cell r="D229">
            <v>0</v>
          </cell>
          <cell r="E229">
            <v>900</v>
          </cell>
          <cell r="F229">
            <v>0</v>
          </cell>
          <cell r="G229">
            <v>226</v>
          </cell>
          <cell r="H229" t="str">
            <v>GAS</v>
          </cell>
        </row>
        <row r="230">
          <cell r="B230" t="str">
            <v>133.01B</v>
          </cell>
          <cell r="C230" t="str">
            <v>OBAGI 122 Claims</v>
          </cell>
          <cell r="E230">
            <v>600</v>
          </cell>
          <cell r="F230">
            <v>0</v>
          </cell>
          <cell r="G230">
            <v>124</v>
          </cell>
          <cell r="H230" t="str">
            <v>GAS</v>
          </cell>
        </row>
        <row r="231">
          <cell r="B231" t="str">
            <v>133.03A</v>
          </cell>
          <cell r="C231" t="str">
            <v>OML58 Ibewa PC Obite HP Pipeline</v>
          </cell>
          <cell r="E231">
            <v>1000</v>
          </cell>
          <cell r="F231">
            <v>9751.6741300000012</v>
          </cell>
          <cell r="G231">
            <v>704</v>
          </cell>
          <cell r="H231" t="str">
            <v>GAS</v>
          </cell>
        </row>
        <row r="232">
          <cell r="B232" t="str">
            <v>133.03B</v>
          </cell>
          <cell r="C232" t="str">
            <v>OML 58 Obite Debottlenecking</v>
          </cell>
          <cell r="D232">
            <v>237685</v>
          </cell>
          <cell r="E232">
            <v>8322</v>
          </cell>
          <cell r="F232">
            <v>20422</v>
          </cell>
          <cell r="G232">
            <v>2197</v>
          </cell>
          <cell r="H232" t="str">
            <v>GAS</v>
          </cell>
        </row>
        <row r="233">
          <cell r="B233" t="str">
            <v>133.03C</v>
          </cell>
          <cell r="C233" t="str">
            <v>OML 58 Upgrade BE/LLI</v>
          </cell>
          <cell r="E233">
            <v>8000</v>
          </cell>
          <cell r="F233">
            <v>2313</v>
          </cell>
          <cell r="G233">
            <v>681</v>
          </cell>
          <cell r="H233" t="str">
            <v>GAS</v>
          </cell>
        </row>
        <row r="234">
          <cell r="B234" t="str">
            <v>133.03D</v>
          </cell>
          <cell r="C234" t="str">
            <v>Independent Power Project (IPP) Implementation</v>
          </cell>
          <cell r="E234">
            <v>2000</v>
          </cell>
          <cell r="F234">
            <v>0</v>
          </cell>
          <cell r="G234">
            <v>189</v>
          </cell>
          <cell r="H234" t="str">
            <v>GAS</v>
          </cell>
        </row>
        <row r="235">
          <cell r="B235" t="str">
            <v>133.03E</v>
          </cell>
          <cell r="C235" t="str">
            <v>OML58 Obite-Ubeta-Bonny Gas line BE/LLI</v>
          </cell>
          <cell r="D235">
            <v>244800</v>
          </cell>
          <cell r="E235">
            <v>4200</v>
          </cell>
          <cell r="F235">
            <v>28474.196100000001</v>
          </cell>
          <cell r="G235">
            <v>746.09945999999991</v>
          </cell>
          <cell r="H235" t="str">
            <v>GAS</v>
          </cell>
        </row>
        <row r="236">
          <cell r="B236" t="str">
            <v>133.03F</v>
          </cell>
          <cell r="C236" t="str">
            <v>OML58 Land acquisition, roads, fencing, survey</v>
          </cell>
          <cell r="D236">
            <v>603634</v>
          </cell>
          <cell r="F236">
            <v>58302</v>
          </cell>
          <cell r="G236">
            <v>0</v>
          </cell>
          <cell r="H236" t="str">
            <v>GAS</v>
          </cell>
        </row>
        <row r="237">
          <cell r="B237" t="str">
            <v>133.03G</v>
          </cell>
          <cell r="C237" t="str">
            <v>Akpo / Amenam Pipeline</v>
          </cell>
          <cell r="D237">
            <v>817000</v>
          </cell>
          <cell r="E237">
            <v>14017</v>
          </cell>
          <cell r="F237">
            <v>79056</v>
          </cell>
          <cell r="G237">
            <v>1278</v>
          </cell>
          <cell r="H237" t="str">
            <v>GAS</v>
          </cell>
        </row>
        <row r="238">
          <cell r="B238" t="str">
            <v>133.G03A</v>
          </cell>
          <cell r="C238" t="str">
            <v>Contracts &amp; Studies</v>
          </cell>
          <cell r="D238">
            <v>0</v>
          </cell>
          <cell r="E238">
            <v>684</v>
          </cell>
          <cell r="F238">
            <v>0</v>
          </cell>
          <cell r="G238">
            <v>833.09805999999992</v>
          </cell>
          <cell r="H238" t="str">
            <v>GAS</v>
          </cell>
        </row>
        <row r="239">
          <cell r="B239" t="str">
            <v>133.G03B</v>
          </cell>
          <cell r="C239" t="str">
            <v>24" Gas Export Pipeline</v>
          </cell>
          <cell r="D239">
            <v>0</v>
          </cell>
          <cell r="E239">
            <v>45549</v>
          </cell>
          <cell r="F239">
            <v>165</v>
          </cell>
          <cell r="G239">
            <v>53260</v>
          </cell>
          <cell r="H239" t="str">
            <v>GAS</v>
          </cell>
        </row>
        <row r="240">
          <cell r="B240" t="str">
            <v>133.G03C</v>
          </cell>
          <cell r="C240" t="str">
            <v>Project Management</v>
          </cell>
          <cell r="D240">
            <v>0</v>
          </cell>
          <cell r="E240">
            <v>1790</v>
          </cell>
          <cell r="F240">
            <v>11133</v>
          </cell>
          <cell r="G240">
            <v>1033.8718100000001</v>
          </cell>
          <cell r="H240" t="str">
            <v>GAS</v>
          </cell>
        </row>
        <row r="241">
          <cell r="B241" t="str">
            <v>133.G03I</v>
          </cell>
          <cell r="C241" t="str">
            <v>JV Share of AKOGEP Gas Facilities</v>
          </cell>
          <cell r="D241">
            <v>0</v>
          </cell>
          <cell r="E241">
            <v>23647</v>
          </cell>
          <cell r="F241">
            <v>0</v>
          </cell>
          <cell r="G241">
            <v>32275</v>
          </cell>
          <cell r="H241" t="str">
            <v>GAS</v>
          </cell>
        </row>
        <row r="242">
          <cell r="B242" t="str">
            <v>133.G03D</v>
          </cell>
          <cell r="C242" t="str">
            <v>Sustainable Development</v>
          </cell>
          <cell r="D242">
            <v>54400</v>
          </cell>
          <cell r="E242">
            <v>0</v>
          </cell>
          <cell r="F242">
            <v>5322</v>
          </cell>
          <cell r="G242">
            <v>0</v>
          </cell>
          <cell r="H242" t="str">
            <v>GAS</v>
          </cell>
        </row>
        <row r="243">
          <cell r="B243" t="str">
            <v>133.G03E</v>
          </cell>
          <cell r="C243" t="str">
            <v>G&amp;A Expenses</v>
          </cell>
          <cell r="D243">
            <v>208007</v>
          </cell>
          <cell r="E243">
            <v>1076</v>
          </cell>
          <cell r="F243">
            <v>19022</v>
          </cell>
          <cell r="G243">
            <v>600.76634999999999</v>
          </cell>
          <cell r="H243" t="str">
            <v>GAS</v>
          </cell>
        </row>
        <row r="244">
          <cell r="B244" t="str">
            <v>133.G03F</v>
          </cell>
          <cell r="C244" t="str">
            <v>Custom Duties</v>
          </cell>
          <cell r="D244">
            <v>235266.4</v>
          </cell>
          <cell r="E244">
            <v>0</v>
          </cell>
          <cell r="F244">
            <v>24120</v>
          </cell>
          <cell r="G244">
            <v>0</v>
          </cell>
          <cell r="H244" t="str">
            <v>GAS</v>
          </cell>
        </row>
        <row r="245">
          <cell r="B245" t="str">
            <v>133.G03G</v>
          </cell>
          <cell r="C245" t="str">
            <v>Taxes</v>
          </cell>
          <cell r="D245">
            <v>5793.3280000000004</v>
          </cell>
          <cell r="E245">
            <v>1433.4</v>
          </cell>
          <cell r="F245">
            <v>584</v>
          </cell>
          <cell r="G245">
            <v>218</v>
          </cell>
          <cell r="H245" t="str">
            <v>GAS</v>
          </cell>
        </row>
        <row r="246">
          <cell r="B246" t="str">
            <v>133.G03H</v>
          </cell>
          <cell r="C246" t="str">
            <v>Bank Charges</v>
          </cell>
          <cell r="F246">
            <v>2482</v>
          </cell>
          <cell r="G246">
            <v>262.94791000000004</v>
          </cell>
        </row>
        <row r="247">
          <cell r="B247" t="str">
            <v>134.01A</v>
          </cell>
          <cell r="C247" t="str">
            <v>OML 57 Oil Spill Prevention Works</v>
          </cell>
          <cell r="F247">
            <v>0</v>
          </cell>
          <cell r="G247">
            <v>0</v>
          </cell>
          <cell r="H247" t="str">
            <v>FAC</v>
          </cell>
        </row>
        <row r="248">
          <cell r="B248" t="str">
            <v>134.01F</v>
          </cell>
          <cell r="C248" t="str">
            <v>OML 58 Stop program</v>
          </cell>
          <cell r="D248">
            <v>30000</v>
          </cell>
          <cell r="E248">
            <v>200</v>
          </cell>
          <cell r="F248">
            <v>2845</v>
          </cell>
          <cell r="G248">
            <v>24</v>
          </cell>
          <cell r="H248" t="str">
            <v>EPSD</v>
          </cell>
        </row>
        <row r="249">
          <cell r="B249" t="str">
            <v>134.01G</v>
          </cell>
          <cell r="C249" t="str">
            <v>OML 100 Abandonment of ODP Export line isolation</v>
          </cell>
          <cell r="D249">
            <v>2176</v>
          </cell>
          <cell r="E249">
            <v>4</v>
          </cell>
          <cell r="F249">
            <v>212</v>
          </cell>
          <cell r="G249">
            <v>0</v>
          </cell>
          <cell r="H249" t="str">
            <v>FAC</v>
          </cell>
        </row>
        <row r="250">
          <cell r="B250" t="str">
            <v>134.02A</v>
          </cell>
          <cell r="C250" t="str">
            <v>OPTS ESI Mapping</v>
          </cell>
          <cell r="D250">
            <v>0</v>
          </cell>
          <cell r="E250">
            <v>30</v>
          </cell>
          <cell r="F250">
            <v>0</v>
          </cell>
          <cell r="G250">
            <v>3</v>
          </cell>
          <cell r="H250" t="str">
            <v>EPSD</v>
          </cell>
        </row>
        <row r="251">
          <cell r="B251" t="str">
            <v>134.02B</v>
          </cell>
          <cell r="C251" t="str">
            <v>ESI / GIS Updating</v>
          </cell>
          <cell r="D251">
            <v>11661.645422943253</v>
          </cell>
          <cell r="E251">
            <v>150</v>
          </cell>
          <cell r="F251">
            <v>3165</v>
          </cell>
          <cell r="G251">
            <v>95</v>
          </cell>
          <cell r="H251" t="str">
            <v>EPSD</v>
          </cell>
        </row>
        <row r="252">
          <cell r="B252" t="str">
            <v>134.02C</v>
          </cell>
          <cell r="C252" t="str">
            <v>EIA Studies</v>
          </cell>
          <cell r="D252">
            <v>25908.558030480617</v>
          </cell>
          <cell r="E252">
            <v>459</v>
          </cell>
          <cell r="F252">
            <v>5324</v>
          </cell>
          <cell r="G252">
            <v>700</v>
          </cell>
          <cell r="H252" t="str">
            <v>EPSD</v>
          </cell>
        </row>
        <row r="253">
          <cell r="B253" t="str">
            <v>134.02D</v>
          </cell>
          <cell r="C253" t="str">
            <v>Waste Management Development</v>
          </cell>
          <cell r="D253">
            <v>13600</v>
          </cell>
          <cell r="E253">
            <v>0</v>
          </cell>
          <cell r="F253">
            <v>1314.20625</v>
          </cell>
          <cell r="G253">
            <v>15.603569999999999</v>
          </cell>
          <cell r="H253" t="str">
            <v>EPSD</v>
          </cell>
        </row>
        <row r="254">
          <cell r="B254" t="str">
            <v>134.02E</v>
          </cell>
          <cell r="C254" t="str">
            <v>Safety Management Development &amp; Afia Safety Op</v>
          </cell>
          <cell r="D254">
            <v>3400</v>
          </cell>
          <cell r="E254">
            <v>200</v>
          </cell>
          <cell r="F254">
            <v>950</v>
          </cell>
          <cell r="G254">
            <v>191</v>
          </cell>
          <cell r="H254" t="str">
            <v>EPSD</v>
          </cell>
        </row>
        <row r="255">
          <cell r="B255" t="str">
            <v>134.02G</v>
          </cell>
          <cell r="C255" t="str">
            <v>ISO140001</v>
          </cell>
          <cell r="D255">
            <v>83499.616270145722</v>
          </cell>
          <cell r="E255">
            <v>500</v>
          </cell>
          <cell r="F255">
            <v>8457</v>
          </cell>
          <cell r="G255">
            <v>42</v>
          </cell>
          <cell r="H255" t="str">
            <v>EPSD</v>
          </cell>
        </row>
        <row r="256">
          <cell r="B256" t="str">
            <v>134.04A</v>
          </cell>
          <cell r="C256" t="str">
            <v>OML58 Pollution Control</v>
          </cell>
          <cell r="D256">
            <v>20000</v>
          </cell>
          <cell r="E256">
            <v>23</v>
          </cell>
          <cell r="F256">
            <v>9510</v>
          </cell>
          <cell r="G256">
            <v>24.936869999999999</v>
          </cell>
          <cell r="H256" t="str">
            <v>EPSD</v>
          </cell>
        </row>
        <row r="257">
          <cell r="B257" t="str">
            <v>134.04B</v>
          </cell>
          <cell r="C257" t="str">
            <v>OML 100 /102 Pollution Control</v>
          </cell>
          <cell r="D257">
            <v>13532.338308457749</v>
          </cell>
          <cell r="E257">
            <v>100.49751243781095</v>
          </cell>
          <cell r="F257">
            <v>1208.779</v>
          </cell>
          <cell r="G257">
            <v>8</v>
          </cell>
          <cell r="H257" t="str">
            <v>EPSD</v>
          </cell>
        </row>
        <row r="258">
          <cell r="B258" t="str">
            <v>135.01A</v>
          </cell>
          <cell r="C258" t="str">
            <v>Fire Suits and Accesories</v>
          </cell>
          <cell r="D258">
            <v>5746.4788732394327</v>
          </cell>
          <cell r="E258">
            <v>17.746478873239436</v>
          </cell>
          <cell r="F258">
            <v>479</v>
          </cell>
          <cell r="G258">
            <v>1</v>
          </cell>
          <cell r="H258" t="str">
            <v>EPSD</v>
          </cell>
        </row>
        <row r="259">
          <cell r="B259" t="str">
            <v>135.01C</v>
          </cell>
          <cell r="C259" t="str">
            <v xml:space="preserve">Fire Detection/Extinction System </v>
          </cell>
          <cell r="D259">
            <v>3528.2439299830621</v>
          </cell>
          <cell r="E259">
            <v>19.057029926595099</v>
          </cell>
          <cell r="F259">
            <v>294</v>
          </cell>
          <cell r="G259">
            <v>2</v>
          </cell>
          <cell r="H259" t="str">
            <v>EPSD</v>
          </cell>
        </row>
        <row r="260">
          <cell r="B260" t="str">
            <v>135.02A</v>
          </cell>
          <cell r="C260" t="str">
            <v>Radioactivity Detector</v>
          </cell>
          <cell r="D260">
            <v>0</v>
          </cell>
          <cell r="E260">
            <v>5</v>
          </cell>
          <cell r="F260">
            <v>0</v>
          </cell>
          <cell r="G260">
            <v>0</v>
          </cell>
          <cell r="H260" t="str">
            <v>EPSD</v>
          </cell>
        </row>
        <row r="261">
          <cell r="B261" t="str">
            <v>135.02B</v>
          </cell>
          <cell r="C261" t="str">
            <v>Safety and Environment Training Equipment</v>
          </cell>
          <cell r="D261">
            <v>0</v>
          </cell>
          <cell r="E261">
            <v>5</v>
          </cell>
          <cell r="F261">
            <v>0</v>
          </cell>
          <cell r="G261">
            <v>0</v>
          </cell>
          <cell r="H261" t="str">
            <v>EPSD</v>
          </cell>
        </row>
        <row r="262">
          <cell r="B262" t="str">
            <v>135.02C</v>
          </cell>
          <cell r="C262" t="str">
            <v>Gas Detectors</v>
          </cell>
          <cell r="D262">
            <v>2615.3846153846116</v>
          </cell>
          <cell r="E262">
            <v>5.7692307692307683</v>
          </cell>
          <cell r="F262">
            <v>218</v>
          </cell>
          <cell r="G262">
            <v>0</v>
          </cell>
          <cell r="H262" t="str">
            <v>EPSD</v>
          </cell>
        </row>
        <row r="263">
          <cell r="B263" t="str">
            <v>135.02D</v>
          </cell>
          <cell r="C263" t="str">
            <v>Breathing Apparatus</v>
          </cell>
          <cell r="D263">
            <v>4327.4725274725279</v>
          </cell>
          <cell r="E263">
            <v>18.180349062702007</v>
          </cell>
          <cell r="F263">
            <v>361</v>
          </cell>
          <cell r="G263">
            <v>4</v>
          </cell>
          <cell r="H263" t="str">
            <v>EPSD</v>
          </cell>
        </row>
        <row r="264">
          <cell r="B264" t="str">
            <v>135.02F</v>
          </cell>
          <cell r="C264" t="str">
            <v>Safety Hand Lamp &amp; Boots</v>
          </cell>
          <cell r="D264">
            <v>0</v>
          </cell>
          <cell r="E264">
            <v>0</v>
          </cell>
          <cell r="H264" t="str">
            <v>EPSD</v>
          </cell>
        </row>
        <row r="265">
          <cell r="B265" t="str">
            <v>135.02G</v>
          </cell>
          <cell r="C265" t="str">
            <v>Software &amp; Lap Top - Oil Slick Monitoring</v>
          </cell>
          <cell r="D265">
            <v>2615.3846153846116</v>
          </cell>
          <cell r="E265">
            <v>5.7692307692307683</v>
          </cell>
          <cell r="F265">
            <v>218</v>
          </cell>
          <cell r="G265">
            <v>0</v>
          </cell>
          <cell r="H265" t="str">
            <v>EPSD</v>
          </cell>
        </row>
        <row r="266">
          <cell r="B266" t="str">
            <v>140.06A</v>
          </cell>
          <cell r="C266" t="str">
            <v>Office Equipment &amp; Furniture - LOS</v>
          </cell>
          <cell r="D266">
            <v>28000</v>
          </cell>
          <cell r="F266">
            <v>50116.302830000001</v>
          </cell>
          <cell r="G266">
            <v>0</v>
          </cell>
          <cell r="H266" t="str">
            <v>MMD</v>
          </cell>
        </row>
        <row r="267">
          <cell r="B267" t="str">
            <v>140.06B</v>
          </cell>
          <cell r="C267" t="str">
            <v>Office Equipment &amp; Furniture - PHC</v>
          </cell>
          <cell r="D267">
            <v>50000</v>
          </cell>
          <cell r="F267">
            <v>172526.36364</v>
          </cell>
          <cell r="G267">
            <v>35</v>
          </cell>
          <cell r="H267" t="str">
            <v>MMD</v>
          </cell>
        </row>
        <row r="268">
          <cell r="B268" t="str">
            <v>140.06C</v>
          </cell>
          <cell r="C268" t="str">
            <v>Office Equipment &amp; Furniture - Abuja</v>
          </cell>
          <cell r="D268">
            <v>68000</v>
          </cell>
          <cell r="F268">
            <v>23387</v>
          </cell>
          <cell r="G268">
            <v>0</v>
          </cell>
          <cell r="H268" t="str">
            <v>MMD</v>
          </cell>
        </row>
        <row r="269">
          <cell r="B269" t="str">
            <v>140.06D</v>
          </cell>
          <cell r="C269" t="str">
            <v>Canteen Equipment - PHC</v>
          </cell>
          <cell r="D269">
            <v>6800</v>
          </cell>
          <cell r="F269">
            <v>567</v>
          </cell>
          <cell r="G269">
            <v>0</v>
          </cell>
          <cell r="H269" t="str">
            <v>MMD</v>
          </cell>
        </row>
        <row r="270">
          <cell r="B270" t="str">
            <v>140.06E</v>
          </cell>
          <cell r="C270" t="str">
            <v>Medical Equipment - PHC</v>
          </cell>
          <cell r="D270">
            <v>20100</v>
          </cell>
          <cell r="F270">
            <v>1675</v>
          </cell>
          <cell r="G270">
            <v>123.0381</v>
          </cell>
          <cell r="H270" t="str">
            <v>MMD</v>
          </cell>
        </row>
        <row r="271">
          <cell r="B271" t="str">
            <v>140.08A</v>
          </cell>
          <cell r="C271" t="str">
            <v>Household Equipment &amp; Furniture - LOS</v>
          </cell>
          <cell r="D271">
            <v>5564</v>
          </cell>
          <cell r="F271">
            <v>2954</v>
          </cell>
          <cell r="G271">
            <v>0</v>
          </cell>
          <cell r="H271" t="str">
            <v>MMD</v>
          </cell>
        </row>
        <row r="272">
          <cell r="B272" t="str">
            <v>140.08B</v>
          </cell>
          <cell r="C272" t="str">
            <v>Household Equipment &amp; Furniture - PHC</v>
          </cell>
          <cell r="D272">
            <v>24549</v>
          </cell>
          <cell r="F272">
            <v>40846.467950000006</v>
          </cell>
          <cell r="G272">
            <v>34</v>
          </cell>
          <cell r="H272" t="str">
            <v>MMD</v>
          </cell>
        </row>
        <row r="273">
          <cell r="B273" t="str">
            <v>140.09A</v>
          </cell>
          <cell r="C273" t="str">
            <v>Motor Vehicles - LOS</v>
          </cell>
          <cell r="D273">
            <v>84350</v>
          </cell>
          <cell r="F273">
            <v>8046</v>
          </cell>
          <cell r="G273">
            <v>0</v>
          </cell>
          <cell r="H273" t="str">
            <v>MMD</v>
          </cell>
        </row>
        <row r="274">
          <cell r="B274" t="str">
            <v>140.09B</v>
          </cell>
          <cell r="C274" t="str">
            <v>Motor Vehicles - PHC</v>
          </cell>
          <cell r="D274">
            <v>28650</v>
          </cell>
          <cell r="F274">
            <v>13602.75</v>
          </cell>
          <cell r="G274">
            <v>40</v>
          </cell>
          <cell r="H274" t="str">
            <v>MMD</v>
          </cell>
        </row>
        <row r="275">
          <cell r="B275" t="str">
            <v>140.19A</v>
          </cell>
          <cell r="C275" t="str">
            <v>Servers - Tech. Info System</v>
          </cell>
          <cell r="E275">
            <v>600</v>
          </cell>
          <cell r="F275">
            <v>0</v>
          </cell>
          <cell r="G275">
            <v>64</v>
          </cell>
          <cell r="H275" t="str">
            <v>MMD</v>
          </cell>
        </row>
        <row r="276">
          <cell r="B276" t="str">
            <v>140.19AA</v>
          </cell>
          <cell r="C276" t="str">
            <v>Servers - Management Info System</v>
          </cell>
          <cell r="D276">
            <v>400</v>
          </cell>
          <cell r="E276">
            <v>27</v>
          </cell>
          <cell r="F276">
            <v>33</v>
          </cell>
          <cell r="G276">
            <v>2</v>
          </cell>
          <cell r="H276" t="str">
            <v>MMD</v>
          </cell>
        </row>
        <row r="277">
          <cell r="B277" t="str">
            <v>140.19B</v>
          </cell>
          <cell r="C277" t="str">
            <v>Workstations - Tech. Info System</v>
          </cell>
          <cell r="D277">
            <v>1900</v>
          </cell>
          <cell r="E277">
            <v>287</v>
          </cell>
          <cell r="F277">
            <v>158</v>
          </cell>
          <cell r="G277">
            <v>24</v>
          </cell>
          <cell r="H277" t="str">
            <v>MMD</v>
          </cell>
        </row>
        <row r="278">
          <cell r="B278" t="str">
            <v>140.19BA</v>
          </cell>
          <cell r="C278" t="str">
            <v>Servers (Office Automation)</v>
          </cell>
          <cell r="E278">
            <v>400</v>
          </cell>
          <cell r="F278">
            <v>0</v>
          </cell>
          <cell r="G278">
            <v>34</v>
          </cell>
          <cell r="H278" t="str">
            <v>MMD</v>
          </cell>
        </row>
        <row r="279">
          <cell r="B279" t="str">
            <v>140.19BB</v>
          </cell>
          <cell r="C279" t="str">
            <v>Workstations (Office Automation)</v>
          </cell>
          <cell r="D279">
            <v>45000</v>
          </cell>
          <cell r="E279">
            <v>1070</v>
          </cell>
          <cell r="F279">
            <v>3750</v>
          </cell>
          <cell r="G279">
            <v>89</v>
          </cell>
          <cell r="H279" t="str">
            <v>MMD</v>
          </cell>
        </row>
        <row r="280">
          <cell r="B280" t="str">
            <v>140.19BC</v>
          </cell>
          <cell r="C280" t="str">
            <v>Peripherals (Office Automation)</v>
          </cell>
          <cell r="D280">
            <v>1650</v>
          </cell>
          <cell r="E280">
            <v>109</v>
          </cell>
          <cell r="F280">
            <v>3457</v>
          </cell>
          <cell r="G280">
            <v>9</v>
          </cell>
          <cell r="H280" t="str">
            <v>MMD</v>
          </cell>
        </row>
        <row r="281">
          <cell r="B281" t="str">
            <v>140.19BD</v>
          </cell>
          <cell r="C281" t="str">
            <v>Software Licences (Office Automation)</v>
          </cell>
          <cell r="D281">
            <v>3450</v>
          </cell>
          <cell r="E281">
            <v>270</v>
          </cell>
          <cell r="F281">
            <v>3439</v>
          </cell>
          <cell r="G281">
            <v>648</v>
          </cell>
          <cell r="H281" t="str">
            <v>MMD</v>
          </cell>
        </row>
        <row r="282">
          <cell r="B282" t="str">
            <v>140.19C</v>
          </cell>
          <cell r="C282" t="str">
            <v>Peripherals - Tech. Info System</v>
          </cell>
          <cell r="D282">
            <v>480</v>
          </cell>
          <cell r="E282">
            <v>77</v>
          </cell>
          <cell r="F282">
            <v>40</v>
          </cell>
          <cell r="G282">
            <v>6</v>
          </cell>
          <cell r="H282" t="str">
            <v>MMD</v>
          </cell>
        </row>
        <row r="283">
          <cell r="B283" t="str">
            <v>140.19D</v>
          </cell>
          <cell r="C283" t="str">
            <v>Software Licences - Tech. Info System</v>
          </cell>
          <cell r="E283">
            <v>100</v>
          </cell>
          <cell r="F283">
            <v>0</v>
          </cell>
          <cell r="G283">
            <v>8</v>
          </cell>
          <cell r="H283" t="str">
            <v>MMD</v>
          </cell>
        </row>
        <row r="284">
          <cell r="B284" t="str">
            <v>140.19E</v>
          </cell>
          <cell r="C284" t="str">
            <v>Business Application (GSR, SAP, STAR)</v>
          </cell>
          <cell r="D284">
            <v>13500</v>
          </cell>
          <cell r="E284">
            <v>3310</v>
          </cell>
          <cell r="F284">
            <v>15078</v>
          </cell>
          <cell r="G284">
            <v>1609</v>
          </cell>
          <cell r="H284" t="str">
            <v>MMD</v>
          </cell>
        </row>
        <row r="285">
          <cell r="B285" t="str">
            <v>152.02.P.1</v>
          </cell>
          <cell r="C285" t="str">
            <v>Radio</v>
          </cell>
          <cell r="D285">
            <v>9431.2884097034985</v>
          </cell>
          <cell r="E285">
            <v>698.65229110512132</v>
          </cell>
          <cell r="F285">
            <v>1724</v>
          </cell>
          <cell r="G285">
            <v>273</v>
          </cell>
          <cell r="H285" t="str">
            <v>FAC</v>
          </cell>
        </row>
        <row r="286">
          <cell r="B286" t="str">
            <v>152.02.P.2</v>
          </cell>
          <cell r="C286" t="str">
            <v>Satellite</v>
          </cell>
          <cell r="D286">
            <v>2799.9137466307302</v>
          </cell>
          <cell r="E286">
            <v>207.4123989218329</v>
          </cell>
          <cell r="F286">
            <v>233</v>
          </cell>
          <cell r="G286">
            <v>17</v>
          </cell>
          <cell r="H286" t="str">
            <v>FAC</v>
          </cell>
        </row>
        <row r="287">
          <cell r="B287" t="str">
            <v>152.02.P.3</v>
          </cell>
          <cell r="C287" t="str">
            <v>Micro Wave</v>
          </cell>
          <cell r="D287">
            <v>2394.6630727762763</v>
          </cell>
          <cell r="E287">
            <v>177.39218328840968</v>
          </cell>
          <cell r="F287">
            <v>169.495</v>
          </cell>
          <cell r="G287">
            <v>121.59773</v>
          </cell>
          <cell r="H287" t="str">
            <v>FAC</v>
          </cell>
        </row>
        <row r="288">
          <cell r="B288" t="str">
            <v>152.02.P.4</v>
          </cell>
          <cell r="C288" t="str">
            <v>Optical Fibre</v>
          </cell>
          <cell r="D288">
            <v>5133.1752021563361</v>
          </cell>
          <cell r="E288">
            <v>380.25606469002702</v>
          </cell>
          <cell r="F288">
            <v>5162</v>
          </cell>
          <cell r="G288">
            <v>57.068750000000001</v>
          </cell>
          <cell r="H288" t="str">
            <v>FAC</v>
          </cell>
        </row>
        <row r="289">
          <cell r="B289" t="str">
            <v>152.02.P.5</v>
          </cell>
          <cell r="C289" t="str">
            <v>"Contact"  Project Equipment</v>
          </cell>
          <cell r="D289">
            <v>0</v>
          </cell>
          <cell r="E289">
            <v>50</v>
          </cell>
          <cell r="F289">
            <v>0</v>
          </cell>
          <cell r="G289">
            <v>595</v>
          </cell>
          <cell r="H289" t="str">
            <v>FAC</v>
          </cell>
        </row>
        <row r="290">
          <cell r="B290" t="str">
            <v>152.20.P.10</v>
          </cell>
          <cell r="C290" t="str">
            <v>Cabling</v>
          </cell>
          <cell r="F290">
            <v>0</v>
          </cell>
          <cell r="G290">
            <v>1.1212299999999999</v>
          </cell>
          <cell r="H290" t="str">
            <v>FAC</v>
          </cell>
        </row>
        <row r="291">
          <cell r="B291" t="str">
            <v>152.20.P.6</v>
          </cell>
          <cell r="C291" t="str">
            <v>PABX</v>
          </cell>
          <cell r="D291">
            <v>4040.2264150943411</v>
          </cell>
          <cell r="E291">
            <v>299.29245283018867</v>
          </cell>
          <cell r="F291">
            <v>4377</v>
          </cell>
          <cell r="G291">
            <v>216</v>
          </cell>
          <cell r="H291" t="str">
            <v>FAC</v>
          </cell>
        </row>
        <row r="292">
          <cell r="B292" t="str">
            <v>152.20.P.7</v>
          </cell>
          <cell r="C292" t="str">
            <v>Phone / Cellular / Fax</v>
          </cell>
          <cell r="D292">
            <v>2677.1105121293826</v>
          </cell>
          <cell r="E292">
            <v>198.31536388140165</v>
          </cell>
          <cell r="F292">
            <v>223</v>
          </cell>
          <cell r="G292">
            <v>17</v>
          </cell>
          <cell r="H292" t="str">
            <v>FAC</v>
          </cell>
        </row>
        <row r="293">
          <cell r="B293" t="str">
            <v>152.20.P.8</v>
          </cell>
          <cell r="C293" t="str">
            <v xml:space="preserve">Equipment </v>
          </cell>
          <cell r="D293">
            <v>1350.835579514825</v>
          </cell>
          <cell r="E293">
            <v>100.06738544474393</v>
          </cell>
          <cell r="F293">
            <v>2255</v>
          </cell>
          <cell r="G293">
            <v>365</v>
          </cell>
          <cell r="H293" t="str">
            <v>FAC</v>
          </cell>
        </row>
        <row r="294">
          <cell r="B294" t="str">
            <v>152.20.P.9</v>
          </cell>
          <cell r="C294" t="str">
            <v>Software</v>
          </cell>
          <cell r="D294">
            <v>0</v>
          </cell>
          <cell r="E294">
            <v>20</v>
          </cell>
          <cell r="F294">
            <v>4377</v>
          </cell>
          <cell r="G294">
            <v>12</v>
          </cell>
          <cell r="H294" t="str">
            <v>FAC</v>
          </cell>
        </row>
        <row r="295">
          <cell r="B295" t="str">
            <v>162.01A</v>
          </cell>
          <cell r="C295" t="str">
            <v>Buildings</v>
          </cell>
          <cell r="D295">
            <v>481440</v>
          </cell>
          <cell r="E295">
            <v>5326</v>
          </cell>
          <cell r="F295">
            <v>280448.75267999998</v>
          </cell>
          <cell r="G295">
            <v>3479</v>
          </cell>
          <cell r="H295" t="str">
            <v>FAC</v>
          </cell>
        </row>
        <row r="296">
          <cell r="B296" t="str">
            <v>162.01B</v>
          </cell>
          <cell r="C296" t="str">
            <v>Office Phase 2 (Umarco)</v>
          </cell>
          <cell r="D296">
            <v>20000</v>
          </cell>
          <cell r="E296">
            <v>800</v>
          </cell>
          <cell r="F296">
            <v>1667</v>
          </cell>
          <cell r="G296">
            <v>67</v>
          </cell>
          <cell r="H296" t="str">
            <v>FAC</v>
          </cell>
        </row>
        <row r="298">
          <cell r="B298">
            <v>132.06</v>
          </cell>
          <cell r="C298" t="str">
            <v>Electricity Plant and Transmission Lines</v>
          </cell>
          <cell r="D298">
            <v>0</v>
          </cell>
          <cell r="E298">
            <v>0</v>
          </cell>
          <cell r="F298">
            <v>0</v>
          </cell>
          <cell r="G298">
            <v>0</v>
          </cell>
          <cell r="H298" t="str">
            <v>FAC</v>
          </cell>
        </row>
        <row r="300">
          <cell r="B300">
            <v>132.08000000000001</v>
          </cell>
          <cell r="C300" t="str">
            <v>Wellhead Equipment</v>
          </cell>
          <cell r="D300">
            <v>0</v>
          </cell>
          <cell r="E300">
            <v>0</v>
          </cell>
          <cell r="F300">
            <v>0</v>
          </cell>
          <cell r="G300">
            <v>0</v>
          </cell>
          <cell r="H300" t="str">
            <v>FAC</v>
          </cell>
        </row>
        <row r="302">
          <cell r="B302">
            <v>132.09</v>
          </cell>
          <cell r="C302" t="str">
            <v>Surface Lifting Equipment</v>
          </cell>
          <cell r="D302">
            <v>0</v>
          </cell>
          <cell r="E302">
            <v>0</v>
          </cell>
          <cell r="F302">
            <v>0</v>
          </cell>
          <cell r="G302">
            <v>0</v>
          </cell>
          <cell r="H302" t="str">
            <v>FAC</v>
          </cell>
        </row>
        <row r="304">
          <cell r="B304">
            <v>132.1</v>
          </cell>
          <cell r="C304" t="str">
            <v>Other Construction Cost</v>
          </cell>
        </row>
        <row r="305">
          <cell r="B305" t="str">
            <v>132.10A</v>
          </cell>
          <cell r="C305" t="str">
            <v>OML57 Lightening Arrestor</v>
          </cell>
          <cell r="D305">
            <v>0</v>
          </cell>
          <cell r="E305">
            <v>0</v>
          </cell>
          <cell r="F305">
            <v>0</v>
          </cell>
          <cell r="G305">
            <v>0</v>
          </cell>
          <cell r="H305" t="str">
            <v>FAC</v>
          </cell>
        </row>
        <row r="306">
          <cell r="B306" t="str">
            <v>132.10B</v>
          </cell>
          <cell r="C306" t="str">
            <v>OML58 Lightening Arrestor</v>
          </cell>
          <cell r="D306">
            <v>0</v>
          </cell>
          <cell r="E306">
            <v>0</v>
          </cell>
          <cell r="F306">
            <v>0</v>
          </cell>
          <cell r="G306">
            <v>0</v>
          </cell>
          <cell r="H306" t="str">
            <v>FAC</v>
          </cell>
        </row>
        <row r="307">
          <cell r="B307" t="str">
            <v>132.10C</v>
          </cell>
          <cell r="C307" t="str">
            <v>OML100 Lightening Arrestor</v>
          </cell>
          <cell r="D307">
            <v>0</v>
          </cell>
          <cell r="E307">
            <v>0</v>
          </cell>
          <cell r="F307">
            <v>0</v>
          </cell>
          <cell r="G307">
            <v>0</v>
          </cell>
          <cell r="H307" t="str">
            <v>FAC</v>
          </cell>
        </row>
        <row r="308">
          <cell r="C308" t="str">
            <v xml:space="preserve">Sub Total </v>
          </cell>
          <cell r="D308">
            <v>0</v>
          </cell>
          <cell r="E308">
            <v>0</v>
          </cell>
          <cell r="F308">
            <v>0</v>
          </cell>
          <cell r="G308">
            <v>0</v>
          </cell>
        </row>
        <row r="310">
          <cell r="B310" t="str">
            <v>162.01C</v>
          </cell>
          <cell r="C310" t="str">
            <v>Housing Ph 1</v>
          </cell>
          <cell r="D310">
            <v>187027</v>
          </cell>
          <cell r="E310">
            <v>2063</v>
          </cell>
          <cell r="F310">
            <v>21047</v>
          </cell>
          <cell r="G310">
            <v>172</v>
          </cell>
          <cell r="H310" t="str">
            <v>FAC</v>
          </cell>
        </row>
        <row r="311">
          <cell r="B311" t="str">
            <v>162.01D</v>
          </cell>
          <cell r="C311" t="str">
            <v>Housing Ph 2</v>
          </cell>
          <cell r="D311">
            <v>10321</v>
          </cell>
          <cell r="E311">
            <v>434</v>
          </cell>
          <cell r="F311">
            <v>860</v>
          </cell>
          <cell r="G311">
            <v>36</v>
          </cell>
          <cell r="H311" t="str">
            <v>FAC</v>
          </cell>
        </row>
        <row r="312">
          <cell r="B312" t="str">
            <v>162.02A</v>
          </cell>
          <cell r="C312" t="str">
            <v>Plot 26 Trans Amadi</v>
          </cell>
          <cell r="D312">
            <v>63300</v>
          </cell>
          <cell r="E312">
            <v>4182</v>
          </cell>
          <cell r="F312">
            <v>5275</v>
          </cell>
          <cell r="G312">
            <v>349</v>
          </cell>
          <cell r="H312" t="str">
            <v>FAC</v>
          </cell>
        </row>
        <row r="313">
          <cell r="B313" t="str">
            <v>162.02B</v>
          </cell>
          <cell r="C313" t="str">
            <v>Star AP / WAOS office extention</v>
          </cell>
          <cell r="D313">
            <v>25300</v>
          </cell>
          <cell r="E313">
            <v>1671</v>
          </cell>
          <cell r="F313">
            <v>2108</v>
          </cell>
          <cell r="G313">
            <v>139</v>
          </cell>
          <cell r="H313" t="str">
            <v>FAC</v>
          </cell>
        </row>
        <row r="314">
          <cell r="B314" t="str">
            <v>162.03A</v>
          </cell>
          <cell r="C314" t="str">
            <v>Revamping Oil &amp; Gas Building</v>
          </cell>
          <cell r="D314">
            <v>23800</v>
          </cell>
          <cell r="E314">
            <v>50</v>
          </cell>
          <cell r="F314">
            <v>2432</v>
          </cell>
          <cell r="G314">
            <v>5</v>
          </cell>
          <cell r="H314" t="str">
            <v>FAC</v>
          </cell>
        </row>
        <row r="315">
          <cell r="B315" t="str">
            <v>162.03B</v>
          </cell>
          <cell r="C315" t="str">
            <v>Revamping Main Building</v>
          </cell>
          <cell r="D315">
            <v>14300</v>
          </cell>
          <cell r="E315">
            <v>45</v>
          </cell>
          <cell r="F315">
            <v>5160</v>
          </cell>
          <cell r="G315">
            <v>5</v>
          </cell>
          <cell r="H315" t="str">
            <v>FAC</v>
          </cell>
        </row>
        <row r="316">
          <cell r="B316" t="str">
            <v>162.03C</v>
          </cell>
          <cell r="C316" t="str">
            <v>Power Upgrade</v>
          </cell>
          <cell r="D316">
            <v>11400</v>
          </cell>
          <cell r="E316">
            <v>36</v>
          </cell>
          <cell r="F316">
            <v>950</v>
          </cell>
          <cell r="G316">
            <v>5</v>
          </cell>
          <cell r="H316" t="str">
            <v>FAC</v>
          </cell>
        </row>
        <row r="317">
          <cell r="B317" t="str">
            <v>162.03D</v>
          </cell>
          <cell r="C317" t="str">
            <v>Portakabins</v>
          </cell>
          <cell r="H317" t="str">
            <v>FAC</v>
          </cell>
        </row>
        <row r="318">
          <cell r="B318" t="str">
            <v>162.03E</v>
          </cell>
          <cell r="C318" t="str">
            <v>Sewage Upgrade</v>
          </cell>
          <cell r="D318">
            <v>20000</v>
          </cell>
          <cell r="E318">
            <v>75</v>
          </cell>
          <cell r="F318">
            <v>1667</v>
          </cell>
          <cell r="G318">
            <v>6</v>
          </cell>
          <cell r="H318" t="str">
            <v>FAC</v>
          </cell>
        </row>
        <row r="319">
          <cell r="B319" t="str">
            <v>162.03F</v>
          </cell>
          <cell r="C319" t="str">
            <v>Gate Reception Construction</v>
          </cell>
          <cell r="D319">
            <v>15900</v>
          </cell>
          <cell r="E319">
            <v>50</v>
          </cell>
          <cell r="F319">
            <v>2480</v>
          </cell>
          <cell r="G319">
            <v>4</v>
          </cell>
          <cell r="H319" t="str">
            <v>FAC</v>
          </cell>
        </row>
        <row r="320">
          <cell r="B320" t="str">
            <v>162.03G</v>
          </cell>
          <cell r="C320" t="str">
            <v>Construction Base</v>
          </cell>
          <cell r="D320">
            <v>10000</v>
          </cell>
          <cell r="F320">
            <v>833</v>
          </cell>
          <cell r="G320">
            <v>0</v>
          </cell>
          <cell r="H320" t="str">
            <v>FAC</v>
          </cell>
        </row>
        <row r="321">
          <cell r="B321" t="str">
            <v>162.03H</v>
          </cell>
          <cell r="C321" t="str">
            <v>Construction Village</v>
          </cell>
          <cell r="D321">
            <v>9500</v>
          </cell>
          <cell r="E321">
            <v>30</v>
          </cell>
          <cell r="F321">
            <v>792</v>
          </cell>
          <cell r="G321">
            <v>3</v>
          </cell>
          <cell r="H321" t="str">
            <v>FAC</v>
          </cell>
        </row>
        <row r="322">
          <cell r="B322" t="str">
            <v>162.03I</v>
          </cell>
          <cell r="C322" t="str">
            <v>Construction LOS</v>
          </cell>
          <cell r="D322">
            <v>32000</v>
          </cell>
          <cell r="F322">
            <v>4026</v>
          </cell>
          <cell r="G322">
            <v>0</v>
          </cell>
          <cell r="H322" t="str">
            <v>FAC</v>
          </cell>
        </row>
        <row r="323">
          <cell r="B323" t="str">
            <v>162.03J</v>
          </cell>
          <cell r="C323" t="str">
            <v>Construction Abuja</v>
          </cell>
          <cell r="D323">
            <v>23800</v>
          </cell>
          <cell r="F323">
            <v>36735</v>
          </cell>
          <cell r="G323">
            <v>0</v>
          </cell>
          <cell r="H323" t="str">
            <v>FAC</v>
          </cell>
        </row>
        <row r="324">
          <cell r="B324" t="str">
            <v>162.04A</v>
          </cell>
          <cell r="C324" t="str">
            <v>Value Added Tax - Building</v>
          </cell>
          <cell r="D324">
            <v>47404</v>
          </cell>
          <cell r="E324">
            <v>738</v>
          </cell>
          <cell r="F324">
            <v>3950</v>
          </cell>
          <cell r="G324">
            <v>68</v>
          </cell>
          <cell r="H324" t="str">
            <v>FAC</v>
          </cell>
        </row>
        <row r="325">
          <cell r="B325" t="str">
            <v>4000.05A</v>
          </cell>
          <cell r="C325" t="str">
            <v>OML100 Antiscale Squeeze / Acidification</v>
          </cell>
          <cell r="D325">
            <v>0</v>
          </cell>
          <cell r="E325">
            <v>3500</v>
          </cell>
          <cell r="F325">
            <v>6413.43588</v>
          </cell>
          <cell r="G325">
            <v>534.53418000000011</v>
          </cell>
          <cell r="H325" t="str">
            <v>P.ENG</v>
          </cell>
        </row>
        <row r="326">
          <cell r="B326" t="str">
            <v>4000.05B</v>
          </cell>
          <cell r="C326" t="str">
            <v>OML102 Antiscale Squeeze / Acidification</v>
          </cell>
          <cell r="D326">
            <v>0</v>
          </cell>
          <cell r="E326">
            <v>1500</v>
          </cell>
          <cell r="F326">
            <v>72351.987359999999</v>
          </cell>
          <cell r="G326">
            <v>1292.0352399999999</v>
          </cell>
          <cell r="H326" t="str">
            <v>P.ENG</v>
          </cell>
        </row>
        <row r="327">
          <cell r="B327" t="str">
            <v>4000.07A</v>
          </cell>
          <cell r="C327" t="str">
            <v>OML58 Oil Production Logging</v>
          </cell>
          <cell r="D327">
            <v>0</v>
          </cell>
          <cell r="E327">
            <v>1500</v>
          </cell>
          <cell r="F327">
            <v>1491</v>
          </cell>
          <cell r="G327">
            <v>242</v>
          </cell>
          <cell r="H327" t="str">
            <v>P.ENG</v>
          </cell>
        </row>
        <row r="328">
          <cell r="B328" t="str">
            <v>4000.07B</v>
          </cell>
          <cell r="C328" t="str">
            <v>OML100 Production Logging</v>
          </cell>
          <cell r="D328">
            <v>0</v>
          </cell>
          <cell r="E328">
            <v>2000</v>
          </cell>
          <cell r="F328">
            <v>11678.461070000001</v>
          </cell>
          <cell r="G328">
            <v>196.929</v>
          </cell>
          <cell r="H328" t="str">
            <v>P.ENG</v>
          </cell>
        </row>
        <row r="329">
          <cell r="B329" t="str">
            <v>4000.07C</v>
          </cell>
          <cell r="C329" t="str">
            <v>OML102 Production Logging</v>
          </cell>
          <cell r="D329">
            <v>0</v>
          </cell>
          <cell r="E329">
            <v>1500</v>
          </cell>
          <cell r="F329">
            <v>16611.42712</v>
          </cell>
          <cell r="G329">
            <v>550.80060000000003</v>
          </cell>
          <cell r="H329" t="str">
            <v>P.ENG</v>
          </cell>
        </row>
        <row r="330">
          <cell r="B330" t="str">
            <v>4000.14A</v>
          </cell>
          <cell r="C330" t="str">
            <v>OML58 Inspection &amp; Vessel Hydrotest</v>
          </cell>
          <cell r="D330">
            <v>14280</v>
          </cell>
          <cell r="E330">
            <v>245</v>
          </cell>
          <cell r="F330">
            <v>7036.7988800000003</v>
          </cell>
          <cell r="G330">
            <v>392</v>
          </cell>
          <cell r="H330" t="str">
            <v>FAC</v>
          </cell>
        </row>
        <row r="331">
          <cell r="B331" t="str">
            <v>4000.14B</v>
          </cell>
          <cell r="C331" t="str">
            <v>OML100 Inspection / Vessel Hydrotest</v>
          </cell>
          <cell r="D331">
            <v>6120</v>
          </cell>
          <cell r="E331">
            <v>105</v>
          </cell>
          <cell r="F331">
            <v>510</v>
          </cell>
          <cell r="G331">
            <v>90</v>
          </cell>
          <cell r="H331" t="str">
            <v>FAC</v>
          </cell>
        </row>
        <row r="332">
          <cell r="B332" t="str">
            <v>4000.14C</v>
          </cell>
          <cell r="C332" t="str">
            <v>OML102 Inspection / Vessel Hydrotest</v>
          </cell>
          <cell r="D332">
            <v>2040</v>
          </cell>
          <cell r="E332">
            <v>35</v>
          </cell>
          <cell r="F332">
            <v>3063.5982300000001</v>
          </cell>
          <cell r="G332">
            <v>152.95798000000002</v>
          </cell>
          <cell r="H332" t="str">
            <v>FAC</v>
          </cell>
        </row>
        <row r="333">
          <cell r="B333" t="str">
            <v>4000.16A</v>
          </cell>
          <cell r="C333" t="str">
            <v>OML 58 Rotating Equipment Revamping</v>
          </cell>
          <cell r="D333">
            <v>32640</v>
          </cell>
          <cell r="E333">
            <v>560</v>
          </cell>
          <cell r="F333">
            <v>5120.2786699999997</v>
          </cell>
          <cell r="G333">
            <v>526</v>
          </cell>
          <cell r="H333" t="str">
            <v>FAC</v>
          </cell>
        </row>
        <row r="334">
          <cell r="B334" t="str">
            <v>4000.16B</v>
          </cell>
          <cell r="C334" t="str">
            <v>OML 100 Rotating Equipment Revamping</v>
          </cell>
          <cell r="D334">
            <v>8160</v>
          </cell>
          <cell r="E334">
            <v>140</v>
          </cell>
          <cell r="F334">
            <v>680</v>
          </cell>
          <cell r="G334">
            <v>12</v>
          </cell>
          <cell r="H334" t="str">
            <v>FAC</v>
          </cell>
        </row>
        <row r="335">
          <cell r="B335" t="str">
            <v>4000.16C</v>
          </cell>
          <cell r="C335" t="str">
            <v>OML 102 Rotating Equipment Revamping</v>
          </cell>
          <cell r="D335">
            <v>4080</v>
          </cell>
          <cell r="E335">
            <v>70</v>
          </cell>
          <cell r="F335">
            <v>567</v>
          </cell>
          <cell r="G335">
            <v>6</v>
          </cell>
          <cell r="H335" t="str">
            <v>FAC</v>
          </cell>
        </row>
        <row r="336">
          <cell r="B336" t="str">
            <v>4000.16D</v>
          </cell>
          <cell r="C336" t="str">
            <v>OML 102 Work Campaign I</v>
          </cell>
          <cell r="D336">
            <v>2040</v>
          </cell>
          <cell r="E336">
            <v>35</v>
          </cell>
          <cell r="F336">
            <v>170</v>
          </cell>
          <cell r="G336">
            <v>3</v>
          </cell>
          <cell r="H336" t="str">
            <v>FAC</v>
          </cell>
        </row>
        <row r="337">
          <cell r="B337" t="str">
            <v>4000.16E</v>
          </cell>
          <cell r="C337" t="str">
            <v>OML100 Instrument Revamping ODP</v>
          </cell>
          <cell r="D337">
            <v>1224</v>
          </cell>
          <cell r="E337">
            <v>21</v>
          </cell>
          <cell r="F337">
            <v>102</v>
          </cell>
          <cell r="G337">
            <v>2</v>
          </cell>
          <cell r="H337" t="str">
            <v>FAC</v>
          </cell>
        </row>
        <row r="338">
          <cell r="B338" t="str">
            <v>4000.16F</v>
          </cell>
          <cell r="C338" t="str">
            <v>OML102 Deluge System Improvement</v>
          </cell>
          <cell r="D338">
            <v>4080</v>
          </cell>
          <cell r="E338">
            <v>70</v>
          </cell>
          <cell r="F338">
            <v>340</v>
          </cell>
          <cell r="G338">
            <v>6</v>
          </cell>
          <cell r="H338" t="str">
            <v>FAC</v>
          </cell>
        </row>
        <row r="339">
          <cell r="B339" t="str">
            <v>4000.19A</v>
          </cell>
          <cell r="C339" t="str">
            <v>OML 58 Rumuekpe Prover Loop Calibration</v>
          </cell>
          <cell r="D339">
            <v>1224</v>
          </cell>
          <cell r="E339">
            <v>21</v>
          </cell>
          <cell r="F339">
            <v>204</v>
          </cell>
          <cell r="G339">
            <v>3</v>
          </cell>
          <cell r="H339" t="str">
            <v>FAC</v>
          </cell>
        </row>
        <row r="340">
          <cell r="B340" t="str">
            <v>4000.19B</v>
          </cell>
          <cell r="C340" t="str">
            <v>OML100 Prover Loop Calibration</v>
          </cell>
          <cell r="D340">
            <v>2040</v>
          </cell>
          <cell r="E340">
            <v>35</v>
          </cell>
          <cell r="F340">
            <v>170</v>
          </cell>
          <cell r="G340">
            <v>3</v>
          </cell>
          <cell r="H340" t="str">
            <v>FAC</v>
          </cell>
        </row>
        <row r="341">
          <cell r="B341" t="str">
            <v>4000.19C</v>
          </cell>
          <cell r="C341" t="str">
            <v>OML 58 Lifting Equipment Repair</v>
          </cell>
          <cell r="D341">
            <v>4080</v>
          </cell>
          <cell r="E341">
            <v>70</v>
          </cell>
          <cell r="F341">
            <v>340</v>
          </cell>
          <cell r="G341">
            <v>6</v>
          </cell>
          <cell r="H341" t="str">
            <v>FAC</v>
          </cell>
        </row>
        <row r="342">
          <cell r="B342" t="str">
            <v>4000.19D</v>
          </cell>
          <cell r="C342" t="str">
            <v>OML 100 Lifting Equipment Repair</v>
          </cell>
          <cell r="D342">
            <v>2040</v>
          </cell>
          <cell r="E342">
            <v>35</v>
          </cell>
          <cell r="F342">
            <v>170</v>
          </cell>
          <cell r="G342">
            <v>3</v>
          </cell>
          <cell r="H342" t="str">
            <v>FAC</v>
          </cell>
        </row>
        <row r="343">
          <cell r="B343" t="str">
            <v>4001.03A</v>
          </cell>
          <cell r="C343" t="str">
            <v>OML58 Corrosion &amp; Cathodic Protection</v>
          </cell>
          <cell r="D343">
            <v>4080</v>
          </cell>
          <cell r="E343">
            <v>70</v>
          </cell>
          <cell r="F343">
            <v>658</v>
          </cell>
          <cell r="G343">
            <v>8</v>
          </cell>
          <cell r="H343" t="str">
            <v>FAC</v>
          </cell>
        </row>
        <row r="344">
          <cell r="B344" t="str">
            <v>4001.03B</v>
          </cell>
          <cell r="C344" t="str">
            <v>OML100 Corrosion &amp; Cathodic Protection</v>
          </cell>
          <cell r="D344">
            <v>2040</v>
          </cell>
          <cell r="E344">
            <v>35</v>
          </cell>
          <cell r="F344">
            <v>170</v>
          </cell>
          <cell r="G344">
            <v>3</v>
          </cell>
          <cell r="H344" t="str">
            <v>FAC</v>
          </cell>
        </row>
        <row r="345">
          <cell r="B345" t="str">
            <v>4001.03C</v>
          </cell>
          <cell r="C345" t="str">
            <v>OML100 Painting Campaign</v>
          </cell>
          <cell r="D345">
            <v>40800</v>
          </cell>
          <cell r="E345">
            <v>700</v>
          </cell>
          <cell r="F345">
            <v>4210</v>
          </cell>
          <cell r="G345">
            <v>69</v>
          </cell>
          <cell r="H345" t="str">
            <v>FAC</v>
          </cell>
        </row>
        <row r="346">
          <cell r="B346" t="str">
            <v>4001.03E</v>
          </cell>
          <cell r="C346" t="str">
            <v>OML102 Painting Campaign</v>
          </cell>
          <cell r="D346">
            <v>2040</v>
          </cell>
          <cell r="E346">
            <v>35</v>
          </cell>
          <cell r="F346">
            <v>170</v>
          </cell>
          <cell r="G346">
            <v>3</v>
          </cell>
          <cell r="H346" t="str">
            <v>FAC</v>
          </cell>
        </row>
        <row r="347">
          <cell r="B347" t="str">
            <v>4001.03F</v>
          </cell>
          <cell r="C347" t="str">
            <v>OML 58 Painting Campaign</v>
          </cell>
          <cell r="D347">
            <v>4080</v>
          </cell>
          <cell r="E347">
            <v>70</v>
          </cell>
          <cell r="F347">
            <v>340</v>
          </cell>
          <cell r="G347">
            <v>6</v>
          </cell>
          <cell r="H347" t="str">
            <v>FAC</v>
          </cell>
        </row>
        <row r="348">
          <cell r="B348" t="str">
            <v>4001.03G</v>
          </cell>
          <cell r="C348" t="str">
            <v>OML58 Tanks Painting Campaign</v>
          </cell>
          <cell r="D348">
            <v>24480</v>
          </cell>
          <cell r="E348">
            <v>420</v>
          </cell>
          <cell r="F348">
            <v>2861</v>
          </cell>
          <cell r="G348">
            <v>46</v>
          </cell>
          <cell r="H348" t="str">
            <v>FAC</v>
          </cell>
        </row>
        <row r="349">
          <cell r="B349" t="str">
            <v>4001.03H</v>
          </cell>
          <cell r="C349" t="str">
            <v>OML102 Corrosion &amp; Cathodic Protection</v>
          </cell>
          <cell r="D349">
            <v>1224</v>
          </cell>
          <cell r="E349">
            <v>21</v>
          </cell>
          <cell r="F349">
            <v>102</v>
          </cell>
          <cell r="G349">
            <v>2</v>
          </cell>
          <cell r="H349" t="str">
            <v>FAC</v>
          </cell>
        </row>
        <row r="350">
          <cell r="B350" t="str">
            <v>4001.05A</v>
          </cell>
          <cell r="C350" t="str">
            <v>FSO Rotating Equipment Revamping</v>
          </cell>
          <cell r="E350">
            <v>200</v>
          </cell>
          <cell r="F350">
            <v>0</v>
          </cell>
          <cell r="G350">
            <v>26</v>
          </cell>
          <cell r="H350" t="str">
            <v>FAC</v>
          </cell>
        </row>
        <row r="351">
          <cell r="B351" t="str">
            <v>4001.13A</v>
          </cell>
          <cell r="C351" t="str">
            <v>OML 99 Unity Running Costs</v>
          </cell>
          <cell r="E351">
            <v>9223</v>
          </cell>
          <cell r="F351">
            <v>131682.99505</v>
          </cell>
          <cell r="G351">
            <v>7130.9133300000003</v>
          </cell>
          <cell r="H351" t="str">
            <v>P.ENG</v>
          </cell>
        </row>
        <row r="352">
          <cell r="B352" t="str">
            <v>4001.13B</v>
          </cell>
          <cell r="C352" t="str">
            <v>OML 100 Unity Running Costs</v>
          </cell>
          <cell r="E352">
            <v>1829</v>
          </cell>
          <cell r="F352">
            <v>41138.797569999995</v>
          </cell>
          <cell r="G352">
            <v>1808.1656500000001</v>
          </cell>
          <cell r="H352" t="str">
            <v>P.ENG</v>
          </cell>
        </row>
        <row r="353">
          <cell r="B353" t="str">
            <v>4001.13C</v>
          </cell>
          <cell r="C353" t="str">
            <v>OML 102 Unity Running Costs</v>
          </cell>
          <cell r="E353">
            <v>3354</v>
          </cell>
          <cell r="F353">
            <v>54578.574819999994</v>
          </cell>
          <cell r="G353">
            <v>2427.1254800000002</v>
          </cell>
          <cell r="H353" t="str">
            <v>P.ENG</v>
          </cell>
        </row>
        <row r="354">
          <cell r="B354" t="str">
            <v>4001.16A</v>
          </cell>
          <cell r="C354" t="str">
            <v>OML100 Solar Turbine Audit</v>
          </cell>
          <cell r="D354">
            <v>1224</v>
          </cell>
          <cell r="E354">
            <v>294</v>
          </cell>
          <cell r="F354">
            <v>134</v>
          </cell>
          <cell r="G354">
            <v>4.5486000000000004</v>
          </cell>
          <cell r="H354" t="str">
            <v>FAC</v>
          </cell>
        </row>
        <row r="355">
          <cell r="B355" t="str">
            <v>4001.16B</v>
          </cell>
          <cell r="C355" t="str">
            <v>OML102 Solar Turbine Audit</v>
          </cell>
          <cell r="D355">
            <v>1224</v>
          </cell>
          <cell r="E355">
            <v>21</v>
          </cell>
          <cell r="F355">
            <v>184</v>
          </cell>
          <cell r="G355">
            <v>4</v>
          </cell>
          <cell r="H355" t="str">
            <v>FAC</v>
          </cell>
        </row>
        <row r="356">
          <cell r="B356" t="str">
            <v>4001.19A</v>
          </cell>
          <cell r="C356" t="str">
            <v>OML58 Direct Transportation Cost</v>
          </cell>
          <cell r="D356">
            <v>1414400</v>
          </cell>
          <cell r="E356">
            <v>0</v>
          </cell>
          <cell r="F356">
            <v>899727.47421000001</v>
          </cell>
          <cell r="G356">
            <v>17.472000000000001</v>
          </cell>
          <cell r="H356" t="str">
            <v>P.ENG</v>
          </cell>
        </row>
        <row r="357">
          <cell r="B357" t="str">
            <v>4001.20A</v>
          </cell>
          <cell r="C357" t="str">
            <v>Value Added Tax - Direct Trans Expenses</v>
          </cell>
          <cell r="D357">
            <v>81913</v>
          </cell>
          <cell r="E357">
            <v>714</v>
          </cell>
          <cell r="F357">
            <v>17065</v>
          </cell>
          <cell r="G357">
            <v>150</v>
          </cell>
          <cell r="H357" t="str">
            <v>P.ENG</v>
          </cell>
        </row>
        <row r="358">
          <cell r="B358" t="str">
            <v>4001.21A</v>
          </cell>
          <cell r="C358" t="str">
            <v>Custom Duties - Direct Trans Expenses</v>
          </cell>
          <cell r="D358">
            <v>58942</v>
          </cell>
          <cell r="E358">
            <v>0</v>
          </cell>
          <cell r="F358">
            <v>11788.4</v>
          </cell>
          <cell r="G358">
            <v>0</v>
          </cell>
          <cell r="H358" t="str">
            <v>P.ENG</v>
          </cell>
        </row>
        <row r="359">
          <cell r="B359" t="str">
            <v>4002.01A</v>
          </cell>
          <cell r="C359" t="str">
            <v>Office &amp; General Costs Production</v>
          </cell>
          <cell r="D359">
            <v>462400</v>
          </cell>
          <cell r="E359">
            <v>2500</v>
          </cell>
          <cell r="F359">
            <v>1368503</v>
          </cell>
          <cell r="G359">
            <v>5188</v>
          </cell>
          <cell r="H359" t="str">
            <v>P.ENG</v>
          </cell>
        </row>
        <row r="360">
          <cell r="B360" t="str">
            <v>4002.03A</v>
          </cell>
          <cell r="C360" t="str">
            <v xml:space="preserve">Reservoir Engineering </v>
          </cell>
          <cell r="D360">
            <v>123624</v>
          </cell>
          <cell r="E360">
            <v>2121</v>
          </cell>
          <cell r="F360">
            <v>337582</v>
          </cell>
          <cell r="G360">
            <v>6103.5501300000005</v>
          </cell>
          <cell r="H360" t="str">
            <v>P.ENG</v>
          </cell>
        </row>
        <row r="361">
          <cell r="B361" t="str">
            <v>4002.03B</v>
          </cell>
          <cell r="C361" t="str">
            <v>Reservoir Software / Databse</v>
          </cell>
          <cell r="D361">
            <v>4296.1412688031387</v>
          </cell>
          <cell r="E361">
            <v>2168</v>
          </cell>
          <cell r="F361">
            <v>11263.35744</v>
          </cell>
          <cell r="G361">
            <v>1093</v>
          </cell>
          <cell r="H361" t="str">
            <v>P.ENG</v>
          </cell>
        </row>
        <row r="362">
          <cell r="B362" t="str">
            <v>4002.03C</v>
          </cell>
          <cell r="C362" t="str">
            <v>OML102 Oil Reservoir Studies</v>
          </cell>
          <cell r="E362">
            <v>2002</v>
          </cell>
          <cell r="F362">
            <v>1585</v>
          </cell>
          <cell r="G362">
            <v>4398</v>
          </cell>
          <cell r="H362" t="str">
            <v>P.ENG</v>
          </cell>
        </row>
        <row r="363">
          <cell r="B363" t="str">
            <v>4002.03D</v>
          </cell>
          <cell r="C363" t="str">
            <v>OML100 Reservoir Studies</v>
          </cell>
          <cell r="E363">
            <v>1540</v>
          </cell>
          <cell r="F363">
            <v>3641.7066500000001</v>
          </cell>
          <cell r="G363">
            <v>943</v>
          </cell>
          <cell r="H363" t="str">
            <v>P.ENG</v>
          </cell>
        </row>
        <row r="364">
          <cell r="B364" t="str">
            <v>4002.03E</v>
          </cell>
          <cell r="C364" t="str">
            <v xml:space="preserve">Oil - DPR/NNPC Participation to Studies </v>
          </cell>
          <cell r="E364">
            <v>500</v>
          </cell>
          <cell r="F364">
            <v>2389</v>
          </cell>
          <cell r="G364">
            <v>368</v>
          </cell>
          <cell r="H364" t="str">
            <v>P.ENG</v>
          </cell>
        </row>
        <row r="365">
          <cell r="B365" t="str">
            <v>4002.03F</v>
          </cell>
          <cell r="C365" t="str">
            <v>OML 57 Reservoir  Studies</v>
          </cell>
          <cell r="E365">
            <v>450</v>
          </cell>
          <cell r="F365">
            <v>0</v>
          </cell>
          <cell r="G365">
            <v>0</v>
          </cell>
          <cell r="H365" t="str">
            <v>P.ENG</v>
          </cell>
        </row>
        <row r="366">
          <cell r="B366" t="str">
            <v>4002.03G</v>
          </cell>
          <cell r="C366" t="str">
            <v>OML 58 - Oil  Reservior Studies</v>
          </cell>
          <cell r="E366">
            <v>3689</v>
          </cell>
          <cell r="F366">
            <v>5126</v>
          </cell>
          <cell r="G366">
            <v>1616</v>
          </cell>
          <cell r="H366" t="str">
            <v>P.ENG</v>
          </cell>
        </row>
        <row r="367">
          <cell r="B367" t="str">
            <v>4002.03H</v>
          </cell>
          <cell r="C367" t="str">
            <v>Gas - DPR/NNPC Participation to Studies</v>
          </cell>
          <cell r="D367">
            <v>0</v>
          </cell>
          <cell r="E367">
            <v>300</v>
          </cell>
          <cell r="F367">
            <v>0</v>
          </cell>
          <cell r="G367">
            <v>96</v>
          </cell>
          <cell r="H367" t="str">
            <v>GAS</v>
          </cell>
        </row>
        <row r="368">
          <cell r="B368" t="str">
            <v>4002.03I</v>
          </cell>
          <cell r="C368" t="str">
            <v>OML 58 Gas Reservoir Studies</v>
          </cell>
          <cell r="D368">
            <v>0</v>
          </cell>
          <cell r="E368">
            <v>2000</v>
          </cell>
          <cell r="F368">
            <v>872.00923</v>
          </cell>
          <cell r="G368">
            <v>848</v>
          </cell>
          <cell r="H368" t="str">
            <v>GAS</v>
          </cell>
        </row>
        <row r="369">
          <cell r="B369" t="str">
            <v>4002.04A</v>
          </cell>
          <cell r="C369" t="str">
            <v>OML58 Pipeline Integrity Survey</v>
          </cell>
          <cell r="D369">
            <v>16320</v>
          </cell>
          <cell r="E369">
            <v>280</v>
          </cell>
          <cell r="F369">
            <v>1486</v>
          </cell>
          <cell r="G369">
            <v>36</v>
          </cell>
          <cell r="H369" t="str">
            <v>FAC</v>
          </cell>
        </row>
        <row r="370">
          <cell r="B370" t="str">
            <v>4002.04B</v>
          </cell>
          <cell r="C370" t="str">
            <v>OML100 Pipeline Integrity Survey</v>
          </cell>
          <cell r="D370">
            <v>12240</v>
          </cell>
          <cell r="E370">
            <v>210</v>
          </cell>
          <cell r="F370">
            <v>1020</v>
          </cell>
          <cell r="G370">
            <v>18</v>
          </cell>
          <cell r="H370" t="str">
            <v>FAC</v>
          </cell>
        </row>
        <row r="371">
          <cell r="B371" t="str">
            <v>4002.04C</v>
          </cell>
          <cell r="C371" t="str">
            <v>OML102 Pipeline Integrity Survey</v>
          </cell>
          <cell r="D371">
            <v>4080</v>
          </cell>
          <cell r="E371">
            <v>70</v>
          </cell>
          <cell r="F371">
            <v>340</v>
          </cell>
          <cell r="G371">
            <v>6</v>
          </cell>
          <cell r="H371" t="str">
            <v>FAC</v>
          </cell>
        </row>
        <row r="372">
          <cell r="B372" t="str">
            <v>4002.04D</v>
          </cell>
          <cell r="C372" t="str">
            <v>OML100 Apave Recommendation</v>
          </cell>
          <cell r="D372">
            <v>4080</v>
          </cell>
          <cell r="E372">
            <v>70</v>
          </cell>
          <cell r="F372">
            <v>340</v>
          </cell>
          <cell r="G372">
            <v>6</v>
          </cell>
          <cell r="H372" t="str">
            <v>FAC</v>
          </cell>
        </row>
        <row r="373">
          <cell r="B373" t="str">
            <v>4002.04E</v>
          </cell>
          <cell r="C373" t="str">
            <v>OML58 Flowmeter Calibration</v>
          </cell>
          <cell r="D373">
            <v>2040</v>
          </cell>
          <cell r="E373">
            <v>35</v>
          </cell>
          <cell r="F373">
            <v>170</v>
          </cell>
          <cell r="G373">
            <v>3</v>
          </cell>
          <cell r="H373" t="str">
            <v>FAC</v>
          </cell>
        </row>
        <row r="374">
          <cell r="B374" t="str">
            <v>4002.04F</v>
          </cell>
          <cell r="C374" t="str">
            <v>OML58 Esssential &amp; Emergency lightring</v>
          </cell>
          <cell r="D374">
            <v>2040</v>
          </cell>
          <cell r="E374">
            <v>35</v>
          </cell>
          <cell r="F374">
            <v>170</v>
          </cell>
          <cell r="G374">
            <v>15.373299999999999</v>
          </cell>
          <cell r="H374" t="str">
            <v>FAC</v>
          </cell>
        </row>
        <row r="375">
          <cell r="B375" t="str">
            <v>4002.04G</v>
          </cell>
          <cell r="C375" t="str">
            <v>OML58 AC Split Unit R22 to be C/O</v>
          </cell>
          <cell r="D375">
            <v>6120</v>
          </cell>
          <cell r="E375">
            <v>105</v>
          </cell>
          <cell r="F375">
            <v>684</v>
          </cell>
          <cell r="G375">
            <v>12</v>
          </cell>
          <cell r="H375" t="str">
            <v>FAC</v>
          </cell>
        </row>
        <row r="376">
          <cell r="B376" t="str">
            <v>4002.05A</v>
          </cell>
          <cell r="C376" t="str">
            <v>Office and General Costs of Production</v>
          </cell>
          <cell r="D376">
            <v>527</v>
          </cell>
          <cell r="E376">
            <v>3</v>
          </cell>
          <cell r="F376">
            <v>0</v>
          </cell>
          <cell r="G376">
            <v>0</v>
          </cell>
          <cell r="H376" t="str">
            <v>P.ENG</v>
          </cell>
        </row>
        <row r="377">
          <cell r="B377" t="str">
            <v>4002.05B</v>
          </cell>
          <cell r="C377" t="str">
            <v>Petroleum Engineering Studies</v>
          </cell>
          <cell r="D377">
            <v>373</v>
          </cell>
          <cell r="E377">
            <v>130</v>
          </cell>
          <cell r="F377">
            <v>0</v>
          </cell>
          <cell r="G377">
            <v>0</v>
          </cell>
          <cell r="H377" t="str">
            <v>P.ENG</v>
          </cell>
        </row>
        <row r="378">
          <cell r="B378" t="str">
            <v>4003.01A</v>
          </cell>
          <cell r="C378" t="str">
            <v>OML57 Production Common Costs</v>
          </cell>
          <cell r="D378">
            <v>27200</v>
          </cell>
          <cell r="F378">
            <v>12840.730599999999</v>
          </cell>
          <cell r="G378">
            <v>241</v>
          </cell>
          <cell r="H378" t="str">
            <v>P.ENG</v>
          </cell>
        </row>
        <row r="379">
          <cell r="B379" t="str">
            <v>4003.01B</v>
          </cell>
          <cell r="C379" t="str">
            <v>OML58 Oil Production Common Costs</v>
          </cell>
          <cell r="D379">
            <v>913832</v>
          </cell>
          <cell r="E379">
            <v>2481</v>
          </cell>
          <cell r="F379">
            <v>1040060.2</v>
          </cell>
          <cell r="G379">
            <v>4812.6877500000001</v>
          </cell>
          <cell r="H379" t="str">
            <v>P.ENG</v>
          </cell>
        </row>
        <row r="380">
          <cell r="B380" t="str">
            <v>4003.01C</v>
          </cell>
          <cell r="C380" t="str">
            <v>OML58 Gas Production Common Costs</v>
          </cell>
          <cell r="D380">
            <v>527368</v>
          </cell>
          <cell r="E380">
            <v>3472</v>
          </cell>
          <cell r="F380">
            <v>634688.24010000005</v>
          </cell>
          <cell r="G380">
            <v>3742.1738799999998</v>
          </cell>
          <cell r="H380" t="str">
            <v>GAS</v>
          </cell>
        </row>
        <row r="381">
          <cell r="B381" t="str">
            <v>4003.01F</v>
          </cell>
          <cell r="C381" t="str">
            <v>OML  58 Gas Production Logging Gas</v>
          </cell>
          <cell r="E381">
            <v>175</v>
          </cell>
          <cell r="F381">
            <v>0</v>
          </cell>
          <cell r="G381">
            <v>36</v>
          </cell>
          <cell r="H381" t="str">
            <v>GAS</v>
          </cell>
        </row>
        <row r="382">
          <cell r="B382" t="str">
            <v>4003.01D</v>
          </cell>
          <cell r="C382" t="str">
            <v>OML100 Production Common Costs</v>
          </cell>
          <cell r="D382">
            <v>509279</v>
          </cell>
          <cell r="E382">
            <v>8835</v>
          </cell>
          <cell r="F382">
            <v>218740.34909999999</v>
          </cell>
          <cell r="G382">
            <v>7327.6592700000001</v>
          </cell>
          <cell r="H382" t="str">
            <v>P.ENG</v>
          </cell>
        </row>
        <row r="383">
          <cell r="B383" t="str">
            <v>4003.01E</v>
          </cell>
          <cell r="C383" t="str">
            <v>OML102 Production Common Costs</v>
          </cell>
          <cell r="D383">
            <v>346322</v>
          </cell>
          <cell r="E383">
            <v>6170</v>
          </cell>
          <cell r="F383">
            <v>151713.83489999999</v>
          </cell>
          <cell r="G383">
            <v>5256.1941399999996</v>
          </cell>
          <cell r="H383" t="str">
            <v>P.ENG</v>
          </cell>
        </row>
        <row r="384">
          <cell r="B384" t="str">
            <v>4003.02A</v>
          </cell>
          <cell r="C384" t="str">
            <v>Telecommunication Maintenance</v>
          </cell>
          <cell r="D384">
            <v>28560</v>
          </cell>
          <cell r="E384">
            <v>490</v>
          </cell>
          <cell r="F384">
            <v>11021.248589999999</v>
          </cell>
          <cell r="G384">
            <v>288.84075999999999</v>
          </cell>
          <cell r="H384" t="str">
            <v>FAC</v>
          </cell>
        </row>
        <row r="385">
          <cell r="B385" t="str">
            <v>4003.08A</v>
          </cell>
          <cell r="C385" t="str">
            <v>Value Added Tax - Field / District  Overhead</v>
          </cell>
          <cell r="D385">
            <v>60600</v>
          </cell>
          <cell r="E385">
            <v>318</v>
          </cell>
          <cell r="F385">
            <v>7740</v>
          </cell>
          <cell r="G385">
            <v>48</v>
          </cell>
          <cell r="H385" t="str">
            <v>P.ENG</v>
          </cell>
        </row>
        <row r="386">
          <cell r="B386" t="str">
            <v>4003.09A</v>
          </cell>
          <cell r="C386" t="str">
            <v>Custom Duties - Field / District  Overhead</v>
          </cell>
          <cell r="D386">
            <v>72887</v>
          </cell>
          <cell r="E386">
            <v>0</v>
          </cell>
          <cell r="F386">
            <v>10933.05</v>
          </cell>
          <cell r="G386">
            <v>0</v>
          </cell>
          <cell r="H386" t="str">
            <v>P.ENG</v>
          </cell>
        </row>
        <row r="387">
          <cell r="B387" t="str">
            <v>4005.01A</v>
          </cell>
          <cell r="C387" t="str">
            <v>Development / Industrial Programme</v>
          </cell>
          <cell r="D387">
            <v>136000</v>
          </cell>
          <cell r="F387">
            <v>29287.514929999998</v>
          </cell>
          <cell r="G387">
            <v>12.831709999999999</v>
          </cell>
          <cell r="H387" t="str">
            <v>PAD</v>
          </cell>
        </row>
        <row r="388">
          <cell r="B388" t="str">
            <v>4005.01AA</v>
          </cell>
          <cell r="C388" t="str">
            <v>Value Added Tax</v>
          </cell>
          <cell r="D388">
            <v>97974.336132465949</v>
          </cell>
          <cell r="E388">
            <v>799.50046961422072</v>
          </cell>
          <cell r="F388">
            <v>9147</v>
          </cell>
          <cell r="G388">
            <v>76</v>
          </cell>
          <cell r="H388" t="str">
            <v>PAD</v>
          </cell>
        </row>
        <row r="389">
          <cell r="B389" t="str">
            <v>4005.01B</v>
          </cell>
          <cell r="C389" t="str">
            <v>Scholarship</v>
          </cell>
          <cell r="D389">
            <v>255497</v>
          </cell>
          <cell r="E389">
            <v>1921</v>
          </cell>
          <cell r="F389">
            <v>21291</v>
          </cell>
          <cell r="G389">
            <v>276</v>
          </cell>
          <cell r="H389" t="str">
            <v>PAD</v>
          </cell>
        </row>
        <row r="390">
          <cell r="B390" t="str">
            <v>4005.01C</v>
          </cell>
          <cell r="C390" t="str">
            <v>Agricultural Development</v>
          </cell>
          <cell r="D390">
            <v>75616</v>
          </cell>
          <cell r="F390">
            <v>96397.946510000009</v>
          </cell>
          <cell r="G390">
            <v>0</v>
          </cell>
          <cell r="H390" t="str">
            <v>PAD</v>
          </cell>
        </row>
        <row r="391">
          <cell r="B391" t="str">
            <v>4005.01D</v>
          </cell>
          <cell r="C391" t="str">
            <v>IPS</v>
          </cell>
          <cell r="D391">
            <v>235326</v>
          </cell>
          <cell r="E391">
            <v>1770</v>
          </cell>
          <cell r="F391">
            <v>137494.12002</v>
          </cell>
          <cell r="G391">
            <v>866.69191000000001</v>
          </cell>
          <cell r="H391" t="str">
            <v>PAD</v>
          </cell>
        </row>
        <row r="392">
          <cell r="B392" t="str">
            <v>4005.01E</v>
          </cell>
          <cell r="C392" t="str">
            <v>Micro Credit scheme</v>
          </cell>
          <cell r="D392">
            <v>75616</v>
          </cell>
          <cell r="F392">
            <v>19266</v>
          </cell>
          <cell r="G392">
            <v>0</v>
          </cell>
          <cell r="H392" t="str">
            <v>PAD</v>
          </cell>
        </row>
        <row r="393">
          <cell r="B393" t="str">
            <v>4005.01F</v>
          </cell>
          <cell r="C393" t="str">
            <v>Socio Economic Projects</v>
          </cell>
          <cell r="D393">
            <v>54400</v>
          </cell>
          <cell r="F393">
            <v>7597.8</v>
          </cell>
          <cell r="G393">
            <v>0</v>
          </cell>
          <cell r="H393" t="str">
            <v>PAD</v>
          </cell>
        </row>
        <row r="394">
          <cell r="B394" t="str">
            <v>4005.01F2</v>
          </cell>
          <cell r="C394" t="str">
            <v>Community Health Programme</v>
          </cell>
          <cell r="D394">
            <v>25000</v>
          </cell>
          <cell r="F394">
            <v>20209</v>
          </cell>
          <cell r="G394">
            <v>11.48532</v>
          </cell>
          <cell r="H394" t="str">
            <v>PAD</v>
          </cell>
        </row>
        <row r="395">
          <cell r="B395" t="str">
            <v>4005.01G</v>
          </cell>
          <cell r="C395" t="str">
            <v>Skill Acqiusition Programme</v>
          </cell>
          <cell r="D395">
            <v>333200</v>
          </cell>
          <cell r="F395">
            <v>53116.174500000001</v>
          </cell>
          <cell r="G395">
            <v>0</v>
          </cell>
          <cell r="H395" t="str">
            <v>PAD</v>
          </cell>
        </row>
        <row r="396">
          <cell r="B396" t="str">
            <v>4005.01H</v>
          </cell>
          <cell r="C396" t="str">
            <v>Capacity Building Programme</v>
          </cell>
          <cell r="D396">
            <v>54400</v>
          </cell>
          <cell r="F396">
            <v>7566.4059999999999</v>
          </cell>
          <cell r="G396">
            <v>0</v>
          </cell>
          <cell r="H396" t="str">
            <v>PAD</v>
          </cell>
        </row>
        <row r="397">
          <cell r="B397" t="str">
            <v>4005.01I</v>
          </cell>
          <cell r="C397" t="str">
            <v>Schools</v>
          </cell>
          <cell r="D397">
            <v>299200</v>
          </cell>
          <cell r="F397">
            <v>130632.23572</v>
          </cell>
          <cell r="G397">
            <v>0</v>
          </cell>
          <cell r="H397" t="str">
            <v>PAD</v>
          </cell>
        </row>
        <row r="398">
          <cell r="B398" t="str">
            <v>4005.01J</v>
          </cell>
          <cell r="C398" t="str">
            <v>Enlightenment Programme</v>
          </cell>
          <cell r="D398">
            <v>37672</v>
          </cell>
          <cell r="F398">
            <v>3139</v>
          </cell>
          <cell r="G398">
            <v>0</v>
          </cell>
          <cell r="H398" t="str">
            <v>PAD</v>
          </cell>
        </row>
        <row r="399">
          <cell r="B399" t="str">
            <v>4005.01K</v>
          </cell>
          <cell r="C399" t="str">
            <v>Research Grants/Endowment Fund</v>
          </cell>
          <cell r="D399">
            <v>68000</v>
          </cell>
          <cell r="F399">
            <v>82500</v>
          </cell>
          <cell r="G399">
            <v>0</v>
          </cell>
          <cell r="H399" t="str">
            <v>PAD</v>
          </cell>
        </row>
        <row r="400">
          <cell r="B400" t="str">
            <v>4005.01L</v>
          </cell>
          <cell r="C400" t="str">
            <v>Water Project</v>
          </cell>
          <cell r="D400">
            <v>122400</v>
          </cell>
          <cell r="F400">
            <v>115971.14818</v>
          </cell>
          <cell r="G400">
            <v>0</v>
          </cell>
          <cell r="H400" t="str">
            <v>PAD</v>
          </cell>
        </row>
        <row r="401">
          <cell r="B401" t="str">
            <v>4005.01M</v>
          </cell>
          <cell r="C401" t="str">
            <v>Community Health Projects</v>
          </cell>
          <cell r="D401">
            <v>122400</v>
          </cell>
          <cell r="F401">
            <v>18116.272199999999</v>
          </cell>
          <cell r="G401">
            <v>0</v>
          </cell>
          <cell r="H401" t="str">
            <v>PAD</v>
          </cell>
        </row>
        <row r="402">
          <cell r="B402" t="str">
            <v>4005.01N</v>
          </cell>
          <cell r="C402" t="str">
            <v>Sundries (Equipments etc)</v>
          </cell>
          <cell r="D402">
            <v>149600</v>
          </cell>
          <cell r="F402">
            <v>12467</v>
          </cell>
          <cell r="G402">
            <v>0</v>
          </cell>
          <cell r="H402" t="str">
            <v>PAD</v>
          </cell>
        </row>
        <row r="403">
          <cell r="B403" t="str">
            <v>4005.01O</v>
          </cell>
          <cell r="C403" t="str">
            <v>School Building Construction</v>
          </cell>
          <cell r="D403">
            <v>272000</v>
          </cell>
          <cell r="F403">
            <v>122598.90243999999</v>
          </cell>
          <cell r="G403">
            <v>171.93380999999999</v>
          </cell>
          <cell r="H403" t="str">
            <v>PAD</v>
          </cell>
        </row>
        <row r="404">
          <cell r="B404" t="str">
            <v>4005.01P</v>
          </cell>
          <cell r="C404" t="str">
            <v>Road repairs</v>
          </cell>
          <cell r="D404">
            <v>68000</v>
          </cell>
          <cell r="F404">
            <v>52310.989170000001</v>
          </cell>
          <cell r="G404">
            <v>0</v>
          </cell>
          <cell r="H404" t="str">
            <v>PAD</v>
          </cell>
        </row>
        <row r="405">
          <cell r="B405" t="str">
            <v>4005.01Q</v>
          </cell>
          <cell r="C405" t="str">
            <v>Pit Fencing</v>
          </cell>
          <cell r="D405">
            <v>54400</v>
          </cell>
          <cell r="F405">
            <v>27078.531920000001</v>
          </cell>
          <cell r="G405">
            <v>0</v>
          </cell>
          <cell r="H405" t="str">
            <v>PAD</v>
          </cell>
        </row>
        <row r="406">
          <cell r="B406" t="str">
            <v>4005.01R</v>
          </cell>
          <cell r="C406" t="str">
            <v>OML58 Economic Empowerment Programmes</v>
          </cell>
          <cell r="D406">
            <v>340000</v>
          </cell>
          <cell r="F406">
            <v>272400.03119999997</v>
          </cell>
          <cell r="G406">
            <v>249.77838</v>
          </cell>
          <cell r="H406" t="str">
            <v>PAD</v>
          </cell>
        </row>
        <row r="407">
          <cell r="B407" t="str">
            <v>4005.01S</v>
          </cell>
          <cell r="C407" t="str">
            <v>OML100 Economic Empowerment Programmes</v>
          </cell>
          <cell r="D407">
            <v>13600</v>
          </cell>
          <cell r="F407">
            <v>1133</v>
          </cell>
          <cell r="G407">
            <v>0</v>
          </cell>
          <cell r="H407" t="str">
            <v>PAD</v>
          </cell>
        </row>
        <row r="408">
          <cell r="B408" t="str">
            <v>4005.01T</v>
          </cell>
          <cell r="C408" t="str">
            <v>Other Road Works</v>
          </cell>
          <cell r="D408">
            <v>194616</v>
          </cell>
          <cell r="F408">
            <v>60968</v>
          </cell>
          <cell r="G408">
            <v>22.970650000000003</v>
          </cell>
          <cell r="H408" t="str">
            <v>PAD</v>
          </cell>
        </row>
        <row r="409">
          <cell r="B409" t="str">
            <v>4005.01U</v>
          </cell>
          <cell r="C409" t="str">
            <v>Community assisted projects</v>
          </cell>
          <cell r="D409">
            <v>54400</v>
          </cell>
          <cell r="F409">
            <v>4533</v>
          </cell>
          <cell r="G409">
            <v>0</v>
          </cell>
          <cell r="H409" t="str">
            <v>PAD</v>
          </cell>
        </row>
        <row r="410">
          <cell r="B410" t="str">
            <v>4005.01V</v>
          </cell>
          <cell r="C410" t="str">
            <v>Community Assistance</v>
          </cell>
          <cell r="D410">
            <v>291584</v>
          </cell>
          <cell r="F410">
            <v>188040</v>
          </cell>
          <cell r="G410">
            <v>0</v>
          </cell>
          <cell r="H410" t="str">
            <v>PAD</v>
          </cell>
        </row>
        <row r="411">
          <cell r="B411" t="str">
            <v>4005.01W</v>
          </cell>
          <cell r="C411" t="str">
            <v>Maintenance of Community Electricity Network</v>
          </cell>
          <cell r="D411">
            <v>35088</v>
          </cell>
          <cell r="E411">
            <v>0</v>
          </cell>
          <cell r="F411">
            <v>87384.709459999998</v>
          </cell>
          <cell r="G411">
            <v>0</v>
          </cell>
          <cell r="H411" t="str">
            <v>PAD</v>
          </cell>
        </row>
        <row r="412">
          <cell r="B412" t="str">
            <v>4005.01X</v>
          </cell>
          <cell r="C412" t="str">
            <v>Permanent Electrification</v>
          </cell>
          <cell r="D412">
            <v>23040</v>
          </cell>
          <cell r="E412">
            <v>471</v>
          </cell>
          <cell r="F412">
            <v>32297.242340000001</v>
          </cell>
          <cell r="G412">
            <v>184</v>
          </cell>
          <cell r="H412" t="str">
            <v>PAD</v>
          </cell>
        </row>
        <row r="413">
          <cell r="B413" t="str">
            <v>4005.01Y</v>
          </cell>
          <cell r="C413" t="str">
            <v>Road Construction</v>
          </cell>
          <cell r="D413">
            <v>544000</v>
          </cell>
          <cell r="F413">
            <v>659852.26528000005</v>
          </cell>
          <cell r="G413">
            <v>6.00603</v>
          </cell>
          <cell r="H413" t="str">
            <v>PAD</v>
          </cell>
        </row>
        <row r="414">
          <cell r="B414" t="str">
            <v>4005.01Z</v>
          </cell>
          <cell r="C414" t="str">
            <v>Cottage Industry</v>
          </cell>
          <cell r="D414">
            <v>25000</v>
          </cell>
          <cell r="E414">
            <v>0</v>
          </cell>
          <cell r="F414">
            <v>10309.733419999999</v>
          </cell>
          <cell r="G414">
            <v>595.00954000000002</v>
          </cell>
          <cell r="H414" t="str">
            <v>PAD</v>
          </cell>
        </row>
        <row r="415">
          <cell r="B415" t="str">
            <v>4022.11</v>
          </cell>
          <cell r="C415" t="str">
            <v>Documentation &amp; Subcriptions</v>
          </cell>
          <cell r="D415">
            <v>25000</v>
          </cell>
          <cell r="E415">
            <v>150</v>
          </cell>
          <cell r="F415">
            <v>2083</v>
          </cell>
          <cell r="G415">
            <v>13</v>
          </cell>
          <cell r="H415" t="str">
            <v>FAD</v>
          </cell>
        </row>
        <row r="416">
          <cell r="B416" t="str">
            <v>4022.12</v>
          </cell>
          <cell r="C416" t="str">
            <v>Clubs</v>
          </cell>
          <cell r="D416">
            <v>48336</v>
          </cell>
          <cell r="E416">
            <v>0</v>
          </cell>
          <cell r="F416">
            <v>26767.411789999998</v>
          </cell>
          <cell r="G416">
            <v>5</v>
          </cell>
          <cell r="H416" t="str">
            <v>FAD</v>
          </cell>
        </row>
        <row r="417">
          <cell r="B417" t="str">
            <v>4022.13</v>
          </cell>
          <cell r="C417" t="str">
            <v>Other Personnel Costs - Security</v>
          </cell>
          <cell r="D417">
            <v>930688</v>
          </cell>
          <cell r="E417">
            <v>1576</v>
          </cell>
          <cell r="F417">
            <v>581659.48109000002</v>
          </cell>
          <cell r="G417">
            <v>442</v>
          </cell>
          <cell r="H417" t="str">
            <v>FAD</v>
          </cell>
        </row>
        <row r="418">
          <cell r="B418" t="str">
            <v>4025.06A</v>
          </cell>
          <cell r="C418" t="str">
            <v>Safety Wears</v>
          </cell>
          <cell r="D418">
            <v>1274.1857289721365</v>
          </cell>
          <cell r="E418">
            <v>8.4337349397590362</v>
          </cell>
          <cell r="F418">
            <v>747.18877439691755</v>
          </cell>
          <cell r="G418">
            <v>10.921436746987949</v>
          </cell>
          <cell r="H418" t="str">
            <v>PAD</v>
          </cell>
        </row>
        <row r="419">
          <cell r="B419" t="str">
            <v>4025.06B</v>
          </cell>
          <cell r="C419" t="str">
            <v>Gifts &amp; Invitation</v>
          </cell>
          <cell r="D419">
            <v>402885.39239880885</v>
          </cell>
          <cell r="E419">
            <v>50.602409638554214</v>
          </cell>
          <cell r="F419">
            <v>236253.97438073964</v>
          </cell>
          <cell r="G419">
            <v>65.528620481927689</v>
          </cell>
          <cell r="H419" t="str">
            <v>PAD</v>
          </cell>
        </row>
        <row r="420">
          <cell r="B420" t="str">
            <v>4025.06C</v>
          </cell>
          <cell r="C420" t="str">
            <v>Corporate Advert. Expenses</v>
          </cell>
          <cell r="D420">
            <v>109215.91962618312</v>
          </cell>
          <cell r="E420">
            <v>240.36144578313252</v>
          </cell>
          <cell r="F420">
            <v>64044.752091164359</v>
          </cell>
          <cell r="G420">
            <v>311.26094728915655</v>
          </cell>
          <cell r="H420" t="str">
            <v>PAD</v>
          </cell>
        </row>
        <row r="421">
          <cell r="B421" t="str">
            <v>4025.06D</v>
          </cell>
          <cell r="C421" t="str">
            <v>Legal Expenses</v>
          </cell>
          <cell r="D421">
            <v>485.4040872274806</v>
          </cell>
          <cell r="E421">
            <v>0</v>
          </cell>
          <cell r="F421">
            <v>284.6433426273972</v>
          </cell>
          <cell r="G421">
            <v>0</v>
          </cell>
          <cell r="H421" t="str">
            <v>PAD</v>
          </cell>
        </row>
        <row r="422">
          <cell r="B422" t="str">
            <v>4025.06E</v>
          </cell>
          <cell r="C422" t="str">
            <v>Accommodation</v>
          </cell>
          <cell r="D422">
            <v>0</v>
          </cell>
          <cell r="E422">
            <v>210.84337349397592</v>
          </cell>
          <cell r="F422">
            <v>0</v>
          </cell>
          <cell r="G422">
            <v>273.03591867469873</v>
          </cell>
          <cell r="H422" t="str">
            <v>PAD</v>
          </cell>
        </row>
        <row r="423">
          <cell r="B423" t="str">
            <v>4025.06F</v>
          </cell>
          <cell r="C423" t="str">
            <v>Salaries</v>
          </cell>
          <cell r="D423">
            <v>322104.44420241151</v>
          </cell>
          <cell r="E423">
            <v>0</v>
          </cell>
          <cell r="F423">
            <v>188883.62930068819</v>
          </cell>
          <cell r="G423">
            <v>0</v>
          </cell>
          <cell r="H423" t="str">
            <v>PAD</v>
          </cell>
        </row>
        <row r="424">
          <cell r="B424" t="str">
            <v>4025.06G</v>
          </cell>
          <cell r="C424" t="str">
            <v>External Services</v>
          </cell>
          <cell r="D424">
            <v>66743.061993778581</v>
          </cell>
          <cell r="E424">
            <v>21.08433734939759</v>
          </cell>
          <cell r="F424">
            <v>39138.459611267113</v>
          </cell>
          <cell r="G424">
            <v>27.303591867469873</v>
          </cell>
          <cell r="H424" t="str">
            <v>PAD</v>
          </cell>
        </row>
        <row r="425">
          <cell r="B425" t="str">
            <v>4025.06H</v>
          </cell>
          <cell r="C425" t="str">
            <v>Computer Software</v>
          </cell>
          <cell r="D425">
            <v>8494.5715264809096</v>
          </cell>
          <cell r="E425">
            <v>84.337349397590359</v>
          </cell>
          <cell r="F425">
            <v>4981.2584959794503</v>
          </cell>
          <cell r="G425">
            <v>109.21436746987949</v>
          </cell>
          <cell r="H425" t="str">
            <v>PAD</v>
          </cell>
        </row>
        <row r="426">
          <cell r="B426" t="str">
            <v>4025.06I</v>
          </cell>
          <cell r="C426" t="str">
            <v>Allocation Helicopter</v>
          </cell>
          <cell r="D426">
            <v>2427.0204361374026</v>
          </cell>
          <cell r="E426">
            <v>84.337349397590359</v>
          </cell>
          <cell r="F426">
            <v>1423.2167131369856</v>
          </cell>
          <cell r="G426">
            <v>109.21436746987949</v>
          </cell>
          <cell r="H426" t="str">
            <v>PAD</v>
          </cell>
        </row>
        <row r="427">
          <cell r="B427" t="str">
            <v>4026.01</v>
          </cell>
          <cell r="C427" t="str">
            <v>Bank Charges / Commissions</v>
          </cell>
          <cell r="D427">
            <v>25000</v>
          </cell>
          <cell r="E427">
            <v>150</v>
          </cell>
          <cell r="F427">
            <v>16329.63111</v>
          </cell>
          <cell r="G427">
            <v>1704</v>
          </cell>
          <cell r="H427" t="str">
            <v>FAD</v>
          </cell>
        </row>
        <row r="428">
          <cell r="B428" t="str">
            <v>132.05ZA</v>
          </cell>
          <cell r="C428" t="str">
            <v>OML 58 Alstom Turbine</v>
          </cell>
          <cell r="F428">
            <v>568.32497999999998</v>
          </cell>
          <cell r="G428">
            <v>65.252229999999997</v>
          </cell>
        </row>
        <row r="429">
          <cell r="B429">
            <v>140.19999999999999</v>
          </cell>
          <cell r="C429" t="str">
            <v>Unisup/SAP R3</v>
          </cell>
          <cell r="F429">
            <v>-4301.5217300000022</v>
          </cell>
          <cell r="G429">
            <v>-1884.03613</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ia"/>
      <sheetName val="Adamawa"/>
      <sheetName val="Akwa Ibom"/>
      <sheetName val="Anambra"/>
      <sheetName val="Bauchi"/>
      <sheetName val="Bayelsa"/>
      <sheetName val="Benue"/>
      <sheetName val="Borno"/>
      <sheetName val="Cross River"/>
      <sheetName val="Delta"/>
      <sheetName val="Ebonyi"/>
      <sheetName val="Edo"/>
      <sheetName val="Ekiti"/>
      <sheetName val="Enugu"/>
      <sheetName val="FCT"/>
      <sheetName val="Gombe"/>
      <sheetName val="Imo"/>
      <sheetName val="Jigawa"/>
      <sheetName val="Kaduna "/>
      <sheetName val="Kano"/>
      <sheetName val="katsina"/>
      <sheetName val="Kebbi"/>
      <sheetName val="kogi"/>
      <sheetName val="kwara"/>
      <sheetName val="Lagos"/>
      <sheetName val="Nassarawa"/>
      <sheetName val="Niger"/>
      <sheetName val="Ogun"/>
      <sheetName val="Ondo"/>
      <sheetName val="Osun"/>
      <sheetName val="Oyo"/>
      <sheetName val="Plateau"/>
      <sheetName val="Rivers"/>
      <sheetName val="Sokoto"/>
      <sheetName val="Taraba"/>
      <sheetName val="Yobe"/>
      <sheetName val="Zamfara"/>
    </sheetNames>
    <sheetDataSet>
      <sheetData sheetId="0">
        <row r="20">
          <cell r="R20">
            <v>87154702.460178435</v>
          </cell>
        </row>
      </sheetData>
      <sheetData sheetId="1"/>
      <sheetData sheetId="2">
        <row r="26">
          <cell r="R26">
            <v>46619779.7366632</v>
          </cell>
        </row>
      </sheetData>
      <sheetData sheetId="3">
        <row r="17">
          <cell r="R17">
            <v>115886392.46126631</v>
          </cell>
        </row>
      </sheetData>
      <sheetData sheetId="4">
        <row r="32">
          <cell r="R32">
            <v>129449049.23768513</v>
          </cell>
        </row>
      </sheetData>
      <sheetData sheetId="5">
        <row r="17">
          <cell r="R17">
            <v>51312525.84182521</v>
          </cell>
        </row>
      </sheetData>
      <sheetData sheetId="6">
        <row r="17">
          <cell r="R17">
            <v>29069437.679764297</v>
          </cell>
        </row>
      </sheetData>
      <sheetData sheetId="7">
        <row r="14">
          <cell r="R14">
            <v>20020197.006984171</v>
          </cell>
        </row>
      </sheetData>
      <sheetData sheetId="8"/>
      <sheetData sheetId="9">
        <row r="14">
          <cell r="R14">
            <v>53856648.897371277</v>
          </cell>
        </row>
      </sheetData>
      <sheetData sheetId="10">
        <row r="18">
          <cell r="R18">
            <v>59127695.493809968</v>
          </cell>
        </row>
      </sheetData>
      <sheetData sheetId="11">
        <row r="20">
          <cell r="R20">
            <v>245192506.17042044</v>
          </cell>
        </row>
      </sheetData>
      <sheetData sheetId="12">
        <row r="19">
          <cell r="R19">
            <v>90702124.752196431</v>
          </cell>
        </row>
      </sheetData>
      <sheetData sheetId="13"/>
      <sheetData sheetId="14">
        <row r="14">
          <cell r="R14">
            <v>29084778.825454548</v>
          </cell>
        </row>
      </sheetData>
      <sheetData sheetId="15">
        <row r="19">
          <cell r="R19">
            <v>35200627.450587526</v>
          </cell>
        </row>
      </sheetData>
      <sheetData sheetId="16"/>
      <sheetData sheetId="17">
        <row r="17">
          <cell r="R17">
            <v>29555191.421962142</v>
          </cell>
        </row>
      </sheetData>
      <sheetData sheetId="18"/>
      <sheetData sheetId="19"/>
      <sheetData sheetId="20">
        <row r="22">
          <cell r="R22">
            <v>74995625.438078433</v>
          </cell>
        </row>
      </sheetData>
      <sheetData sheetId="21">
        <row r="21">
          <cell r="R21">
            <v>42012518.940391272</v>
          </cell>
        </row>
      </sheetData>
      <sheetData sheetId="22">
        <row r="19">
          <cell r="R19">
            <v>28629302.180281796</v>
          </cell>
        </row>
      </sheetData>
      <sheetData sheetId="23">
        <row r="22">
          <cell r="R22">
            <v>43426265.975833781</v>
          </cell>
        </row>
      </sheetData>
      <sheetData sheetId="24"/>
      <sheetData sheetId="25">
        <row r="17">
          <cell r="R17">
            <v>55823034.284902826</v>
          </cell>
        </row>
      </sheetData>
      <sheetData sheetId="26">
        <row r="27">
          <cell r="R27">
            <v>66003904.550188236</v>
          </cell>
        </row>
      </sheetData>
      <sheetData sheetId="27"/>
      <sheetData sheetId="28"/>
      <sheetData sheetId="29"/>
      <sheetData sheetId="30">
        <row r="25">
          <cell r="R25">
            <v>82509495.080594957</v>
          </cell>
        </row>
      </sheetData>
      <sheetData sheetId="31"/>
      <sheetData sheetId="32">
        <row r="18">
          <cell r="R18">
            <v>69534420.769999996</v>
          </cell>
        </row>
      </sheetData>
      <sheetData sheetId="33">
        <row r="20">
          <cell r="R20">
            <v>34661496.134269536</v>
          </cell>
        </row>
      </sheetData>
      <sheetData sheetId="34">
        <row r="17">
          <cell r="R17">
            <v>34641916.222880885</v>
          </cell>
        </row>
      </sheetData>
      <sheetData sheetId="35">
        <row r="16">
          <cell r="R16">
            <v>25669384.568699852</v>
          </cell>
        </row>
      </sheetData>
      <sheetData sheetId="36">
        <row r="21">
          <cell r="R21">
            <v>29638974.328154016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CH 2006 MT IAP SEQUENCE "/>
      <sheetName val="Q1 2006 MT-IAP_BP"/>
      <sheetName val="Well Readiness Mar'06 Sequence2"/>
      <sheetName val="Maintenace"/>
      <sheetName val="Mapping Fields to AGG node"/>
      <sheetName val="Maintenace_working"/>
      <sheetName val="DraftWell Readiness Mar'06 Seq"/>
      <sheetName val="Materials"/>
      <sheetName val="Loc Prep"/>
      <sheetName val="Flowline"/>
      <sheetName val="MoU"/>
      <sheetName val="NTD readiness"/>
      <sheetName val="Q1 2006 MT-IAP_P3e"/>
      <sheetName val="MARCH 2006 MT IAP SEQUENCE  "/>
      <sheetName val="Well Readiness Mar'06 Seq"/>
      <sheetName val="EIA"/>
      <sheetName val="EIA (2)"/>
      <sheetName val="Land acquisition status"/>
      <sheetName val="Mar IAP Land Acq Sequence"/>
    </sheetNames>
    <sheetDataSet>
      <sheetData sheetId="0"/>
      <sheetData sheetId="1"/>
      <sheetData sheetId="2"/>
      <sheetData sheetId="3"/>
      <sheetData sheetId="4">
        <row r="3">
          <cell r="A3" t="str">
            <v>ADIBAWA</v>
          </cell>
        </row>
        <row r="4">
          <cell r="A4" t="str">
            <v>ADIBAWA NORTHEAST</v>
          </cell>
        </row>
        <row r="5">
          <cell r="A5" t="str">
            <v>AFAM</v>
          </cell>
        </row>
        <row r="6">
          <cell r="A6" t="str">
            <v>AFIESERE</v>
          </cell>
        </row>
        <row r="7">
          <cell r="A7" t="str">
            <v>AFREMO</v>
          </cell>
        </row>
        <row r="8">
          <cell r="A8" t="str">
            <v xml:space="preserve">AGBADA </v>
          </cell>
        </row>
        <row r="9">
          <cell r="A9" t="str">
            <v>AGBADA NORTH</v>
          </cell>
        </row>
        <row r="10">
          <cell r="A10" t="str">
            <v>AGBAYA</v>
          </cell>
        </row>
        <row r="11">
          <cell r="A11" t="str">
            <v>AHIA</v>
          </cell>
        </row>
        <row r="12">
          <cell r="A12" t="str">
            <v>AJATITON</v>
          </cell>
        </row>
        <row r="13">
          <cell r="A13" t="str">
            <v>AJOKPORI</v>
          </cell>
        </row>
        <row r="14">
          <cell r="A14" t="str">
            <v>AJUJU</v>
          </cell>
        </row>
        <row r="15">
          <cell r="A15" t="str">
            <v>AKASO</v>
          </cell>
        </row>
        <row r="16">
          <cell r="A16" t="str">
            <v>AKONO</v>
          </cell>
        </row>
        <row r="17">
          <cell r="A17" t="str">
            <v>ALAKIRI</v>
          </cell>
        </row>
        <row r="18">
          <cell r="A18" t="str">
            <v>ALAKIRI EAST</v>
          </cell>
        </row>
        <row r="19">
          <cell r="A19" t="str">
            <v>AMESHI</v>
          </cell>
        </row>
        <row r="20">
          <cell r="A20" t="str">
            <v>AMUKPE</v>
          </cell>
        </row>
        <row r="21">
          <cell r="A21" t="str">
            <v>ANGALALEI</v>
          </cell>
        </row>
        <row r="22">
          <cell r="A22" t="str">
            <v>ANIEZE</v>
          </cell>
        </row>
        <row r="23">
          <cell r="A23" t="str">
            <v>APARA</v>
          </cell>
        </row>
        <row r="24">
          <cell r="A24" t="str">
            <v>ASARAMATORU</v>
          </cell>
        </row>
        <row r="25">
          <cell r="A25" t="str">
            <v>ASARITORU</v>
          </cell>
        </row>
        <row r="26">
          <cell r="A26" t="str">
            <v>ASSA</v>
          </cell>
        </row>
        <row r="27">
          <cell r="A27" t="str">
            <v>ASSA NORTH</v>
          </cell>
        </row>
        <row r="28">
          <cell r="A28" t="str">
            <v>ATALA</v>
          </cell>
        </row>
        <row r="29">
          <cell r="A29" t="str">
            <v>AWOBA</v>
          </cell>
        </row>
        <row r="30">
          <cell r="A30" t="str">
            <v>AWOBA NORTH</v>
          </cell>
        </row>
        <row r="31">
          <cell r="A31" t="str">
            <v>AWOBA NORTHWEST</v>
          </cell>
        </row>
        <row r="32">
          <cell r="A32" t="str">
            <v>BANIELE</v>
          </cell>
        </row>
        <row r="33">
          <cell r="A33" t="str">
            <v>BATAN</v>
          </cell>
        </row>
        <row r="34">
          <cell r="A34" t="str">
            <v xml:space="preserve">BELEMA </v>
          </cell>
        </row>
        <row r="35">
          <cell r="A35" t="str">
            <v>BENISEDE</v>
          </cell>
        </row>
        <row r="36">
          <cell r="A36" t="str">
            <v>BISENI (SAMABRI)</v>
          </cell>
        </row>
        <row r="37">
          <cell r="A37" t="str">
            <v>BODO WEST</v>
          </cell>
        </row>
        <row r="38">
          <cell r="A38" t="str">
            <v>BOMADI</v>
          </cell>
        </row>
        <row r="39">
          <cell r="A39" t="str">
            <v>BOMU</v>
          </cell>
        </row>
        <row r="40">
          <cell r="A40" t="str">
            <v>BONNY</v>
          </cell>
        </row>
        <row r="41">
          <cell r="A41" t="str">
            <v>BUGUMA CREEK</v>
          </cell>
        </row>
        <row r="42">
          <cell r="A42" t="str">
            <v>CAWTHORNE CHANNEL</v>
          </cell>
        </row>
        <row r="43">
          <cell r="A43" t="str">
            <v>DIEBU CREEK</v>
          </cell>
        </row>
        <row r="44">
          <cell r="A44" t="str">
            <v>EA</v>
          </cell>
        </row>
        <row r="45">
          <cell r="A45" t="str">
            <v>EGBEMA</v>
          </cell>
        </row>
        <row r="46">
          <cell r="A46" t="str">
            <v>EGBEMA WEST</v>
          </cell>
        </row>
        <row r="47">
          <cell r="A47" t="str">
            <v>EGBOLOM</v>
          </cell>
        </row>
        <row r="48">
          <cell r="A48" t="str">
            <v>EGWA</v>
          </cell>
        </row>
        <row r="49">
          <cell r="A49" t="str">
            <v>EJA</v>
          </cell>
        </row>
        <row r="50">
          <cell r="A50" t="str">
            <v>EKULAMA</v>
          </cell>
        </row>
        <row r="51">
          <cell r="A51" t="str">
            <v>ELELENWA</v>
          </cell>
        </row>
        <row r="52">
          <cell r="A52" t="str">
            <v>ELEPA</v>
          </cell>
        </row>
        <row r="53">
          <cell r="A53" t="str">
            <v>EMOHUA</v>
          </cell>
        </row>
        <row r="54">
          <cell r="A54" t="str">
            <v>ENWHE</v>
          </cell>
        </row>
        <row r="55">
          <cell r="A55" t="str">
            <v>ERIEMU</v>
          </cell>
        </row>
        <row r="56">
          <cell r="A56" t="str">
            <v>ESCRAVOS BEACH</v>
          </cell>
        </row>
        <row r="57">
          <cell r="A57" t="str">
            <v>ETE</v>
          </cell>
        </row>
        <row r="58">
          <cell r="A58" t="str">
            <v>ETELEBOU</v>
          </cell>
        </row>
        <row r="59">
          <cell r="A59" t="str">
            <v>EVWRENI</v>
          </cell>
        </row>
        <row r="60">
          <cell r="A60" t="str">
            <v>FORCADOS SOUTHWEST</v>
          </cell>
        </row>
        <row r="61">
          <cell r="A61" t="str">
            <v>FORCADOS-YOKRI</v>
          </cell>
        </row>
        <row r="62">
          <cell r="A62" t="str">
            <v>GBARAN</v>
          </cell>
        </row>
        <row r="63">
          <cell r="A63" t="str">
            <v>GBETIOKUN</v>
          </cell>
        </row>
        <row r="64">
          <cell r="A64" t="str">
            <v>H A</v>
          </cell>
        </row>
        <row r="65">
          <cell r="A65" t="str">
            <v>H D</v>
          </cell>
        </row>
        <row r="66">
          <cell r="A66" t="str">
            <v>IBIGWE</v>
          </cell>
        </row>
        <row r="67">
          <cell r="A67" t="str">
            <v>IGBOMOTORU</v>
          </cell>
        </row>
        <row r="68">
          <cell r="A68" t="str">
            <v>IGBOMOTORU NORTH</v>
          </cell>
        </row>
        <row r="69">
          <cell r="A69" t="str">
            <v xml:space="preserve">IMO RIVER </v>
          </cell>
        </row>
        <row r="70">
          <cell r="A70" t="str">
            <v>ISENI</v>
          </cell>
        </row>
        <row r="71">
          <cell r="A71" t="str">
            <v>ISIMIRI</v>
          </cell>
        </row>
        <row r="72">
          <cell r="A72" t="str">
            <v>ISOKO</v>
          </cell>
        </row>
        <row r="73">
          <cell r="A73" t="str">
            <v>ISU</v>
          </cell>
        </row>
        <row r="74">
          <cell r="A74" t="str">
            <v>JONES CREEK</v>
          </cell>
        </row>
        <row r="75">
          <cell r="A75" t="str">
            <v>K D</v>
          </cell>
        </row>
        <row r="76">
          <cell r="A76" t="str">
            <v>K L</v>
          </cell>
        </row>
        <row r="77">
          <cell r="A77" t="str">
            <v>KALAEKULE</v>
          </cell>
        </row>
        <row r="78">
          <cell r="A78" t="str">
            <v>KANBO</v>
          </cell>
        </row>
        <row r="79">
          <cell r="A79" t="str">
            <v>KI</v>
          </cell>
        </row>
        <row r="80">
          <cell r="A80" t="str">
            <v>KOKORI</v>
          </cell>
        </row>
        <row r="81">
          <cell r="A81" t="str">
            <v>KOLO CREEK</v>
          </cell>
        </row>
        <row r="82">
          <cell r="A82" t="str">
            <v>KOROAMA</v>
          </cell>
        </row>
        <row r="83">
          <cell r="A83" t="str">
            <v>KOROKORO</v>
          </cell>
        </row>
        <row r="84">
          <cell r="A84" t="str">
            <v>KORONAMA</v>
          </cell>
        </row>
        <row r="85">
          <cell r="A85" t="str">
            <v>KRAKAMA</v>
          </cell>
        </row>
        <row r="86">
          <cell r="A86" t="str">
            <v>KUGBE</v>
          </cell>
        </row>
        <row r="87">
          <cell r="A87" t="str">
            <v>MINI NTA</v>
          </cell>
        </row>
        <row r="88">
          <cell r="A88" t="str">
            <v>MOSOGAR</v>
          </cell>
        </row>
        <row r="89">
          <cell r="A89" t="str">
            <v xml:space="preserve">NEMBE CREEK </v>
          </cell>
        </row>
        <row r="90">
          <cell r="A90" t="str">
            <v>NEMBE CREEK EAST</v>
          </cell>
        </row>
        <row r="91">
          <cell r="A91" t="str">
            <v>NGBOKO</v>
          </cell>
        </row>
        <row r="92">
          <cell r="A92" t="str">
            <v>NKALI</v>
          </cell>
        </row>
        <row r="93">
          <cell r="A93" t="str">
            <v>NUN RIVER</v>
          </cell>
        </row>
        <row r="94">
          <cell r="A94" t="str">
            <v>OBEAKPU</v>
          </cell>
        </row>
        <row r="95">
          <cell r="A95" t="str">
            <v>OBELE</v>
          </cell>
        </row>
        <row r="96">
          <cell r="A96" t="str">
            <v>OBEN</v>
          </cell>
        </row>
        <row r="97">
          <cell r="A97" t="str">
            <v>OBIGBO</v>
          </cell>
        </row>
        <row r="98">
          <cell r="A98" t="str">
            <v>OBIGBO NORTH</v>
          </cell>
        </row>
        <row r="99">
          <cell r="A99" t="str">
            <v>OBUZO</v>
          </cell>
        </row>
        <row r="100">
          <cell r="A100" t="str">
            <v>ODEAMA CREEK</v>
          </cell>
        </row>
        <row r="101">
          <cell r="A101" t="str">
            <v>ODIDI</v>
          </cell>
        </row>
        <row r="102">
          <cell r="A102" t="str">
            <v>ODON</v>
          </cell>
        </row>
        <row r="103">
          <cell r="A103" t="str">
            <v>OFEMINI</v>
          </cell>
        </row>
        <row r="104">
          <cell r="A104" t="str">
            <v>OFOROLA</v>
          </cell>
        </row>
        <row r="105">
          <cell r="A105" t="str">
            <v>OGARA</v>
          </cell>
        </row>
        <row r="106">
          <cell r="A106" t="str">
            <v>OGARA NORTH</v>
          </cell>
        </row>
        <row r="107">
          <cell r="A107" t="str">
            <v>OGBOTOBO</v>
          </cell>
        </row>
        <row r="108">
          <cell r="A108" t="str">
            <v>OGINI</v>
          </cell>
        </row>
        <row r="109">
          <cell r="A109" t="str">
            <v>OGUTA</v>
          </cell>
        </row>
        <row r="110">
          <cell r="A110" t="str">
            <v>OHURU</v>
          </cell>
        </row>
        <row r="111">
          <cell r="A111" t="str">
            <v>OKIORI</v>
          </cell>
        </row>
        <row r="112">
          <cell r="A112" t="str">
            <v>OKOPORO</v>
          </cell>
        </row>
        <row r="113">
          <cell r="A113" t="str">
            <v>OKOROBA</v>
          </cell>
        </row>
        <row r="114">
          <cell r="A114" t="str">
            <v>OKPOKUNOU</v>
          </cell>
        </row>
        <row r="115">
          <cell r="A115" t="str">
            <v>OKPORHURU</v>
          </cell>
        </row>
        <row r="116">
          <cell r="A116" t="str">
            <v xml:space="preserve">OLOIBIRI </v>
          </cell>
        </row>
        <row r="117">
          <cell r="A117" t="str">
            <v>OLOMORO</v>
          </cell>
        </row>
        <row r="118">
          <cell r="A118" t="str">
            <v>OLOMORO/OLEH</v>
          </cell>
        </row>
        <row r="119">
          <cell r="A119" t="str">
            <v>OLUA</v>
          </cell>
        </row>
        <row r="120">
          <cell r="A120" t="str">
            <v>OPOBO NORTH</v>
          </cell>
        </row>
        <row r="121">
          <cell r="A121" t="str">
            <v>OPOBO SOUTH</v>
          </cell>
        </row>
        <row r="122">
          <cell r="A122" t="str">
            <v>OPOMOYO</v>
          </cell>
        </row>
        <row r="123">
          <cell r="A123" t="str">
            <v>OPUAMA</v>
          </cell>
        </row>
        <row r="124">
          <cell r="A124" t="str">
            <v>OPUGBENE</v>
          </cell>
        </row>
        <row r="125">
          <cell r="A125" t="str">
            <v>OPUKUSHI</v>
          </cell>
        </row>
        <row r="126">
          <cell r="A126" t="str">
            <v>OPUKUSHI NORTH</v>
          </cell>
        </row>
        <row r="127">
          <cell r="A127" t="str">
            <v>OROGHO</v>
          </cell>
        </row>
        <row r="128">
          <cell r="A128" t="str">
            <v>ORONI</v>
          </cell>
        </row>
        <row r="129">
          <cell r="A129" t="str">
            <v>ORUBIRI</v>
          </cell>
        </row>
        <row r="130">
          <cell r="A130" t="str">
            <v>OSIOKA</v>
          </cell>
        </row>
        <row r="131">
          <cell r="A131" t="str">
            <v>OTAKIKPO</v>
          </cell>
        </row>
        <row r="132">
          <cell r="A132" t="str">
            <v>OTAMINI</v>
          </cell>
        </row>
        <row r="133">
          <cell r="A133" t="str">
            <v>OTUMARA</v>
          </cell>
        </row>
        <row r="134">
          <cell r="A134" t="str">
            <v>OVHOR</v>
          </cell>
        </row>
        <row r="135">
          <cell r="A135" t="str">
            <v>OWEH</v>
          </cell>
        </row>
        <row r="136">
          <cell r="A136" t="str">
            <v>OZORO</v>
          </cell>
        </row>
        <row r="137">
          <cell r="A137" t="str">
            <v>RAPELE</v>
          </cell>
        </row>
        <row r="138">
          <cell r="A138" t="str">
            <v>RUMUEKPE</v>
          </cell>
        </row>
        <row r="139">
          <cell r="A139" t="str">
            <v>SAGHARA</v>
          </cell>
        </row>
        <row r="140">
          <cell r="A140" t="str">
            <v>SANTA BARBARA</v>
          </cell>
        </row>
        <row r="141">
          <cell r="A141" t="str">
            <v>SANTA BARBARA SOUTH</v>
          </cell>
        </row>
        <row r="142">
          <cell r="A142" t="str">
            <v>SAPELE</v>
          </cell>
        </row>
        <row r="143">
          <cell r="A143" t="str">
            <v>SEIBOU</v>
          </cell>
        </row>
        <row r="144">
          <cell r="A144" t="str">
            <v>SOKU</v>
          </cell>
        </row>
        <row r="145">
          <cell r="A145" t="str">
            <v>SOKU NORTH</v>
          </cell>
        </row>
        <row r="146">
          <cell r="A146" t="str">
            <v>TUNU</v>
          </cell>
        </row>
        <row r="147">
          <cell r="A147" t="str">
            <v>UBALEME</v>
          </cell>
        </row>
        <row r="148">
          <cell r="A148" t="str">
            <v>UBEFAN</v>
          </cell>
        </row>
        <row r="149">
          <cell r="A149" t="str">
            <v>UBIE</v>
          </cell>
        </row>
        <row r="150">
          <cell r="A150" t="str">
            <v>UBIMA</v>
          </cell>
        </row>
        <row r="151">
          <cell r="A151" t="str">
            <v>UGADA</v>
          </cell>
        </row>
        <row r="152">
          <cell r="A152" t="str">
            <v>UGHELLI EAST</v>
          </cell>
        </row>
        <row r="153">
          <cell r="A153" t="str">
            <v>UGHELLI WEST</v>
          </cell>
        </row>
        <row r="154">
          <cell r="A154" t="str">
            <v>UMUECHEM</v>
          </cell>
        </row>
        <row r="155">
          <cell r="A155" t="str">
            <v>UMUTU</v>
          </cell>
        </row>
        <row r="156">
          <cell r="A156" t="str">
            <v>URHURE</v>
          </cell>
        </row>
        <row r="157">
          <cell r="A157" t="str">
            <v>UTAPATE</v>
          </cell>
        </row>
        <row r="158">
          <cell r="A158" t="str">
            <v>UTAPATE SOUTH</v>
          </cell>
        </row>
        <row r="159">
          <cell r="A159" t="str">
            <v>UTAPATE WEST</v>
          </cell>
        </row>
        <row r="160">
          <cell r="A160" t="str">
            <v>UTOROGU</v>
          </cell>
        </row>
        <row r="161">
          <cell r="A161" t="str">
            <v>UZERE EAST</v>
          </cell>
        </row>
        <row r="162">
          <cell r="A162" t="str">
            <v>UZERE WEST</v>
          </cell>
        </row>
        <row r="163">
          <cell r="A163" t="str">
            <v>UZU</v>
          </cell>
        </row>
        <row r="164">
          <cell r="A164" t="str">
            <v>WARRI RIVER</v>
          </cell>
        </row>
        <row r="165">
          <cell r="A165" t="str">
            <v>YORLA</v>
          </cell>
        </row>
        <row r="166">
          <cell r="A166" t="str">
            <v>ZARAMA</v>
          </cell>
        </row>
        <row r="167">
          <cell r="A167" t="str">
            <v>ABA MANIFOLD</v>
          </cell>
        </row>
        <row r="168">
          <cell r="A168" t="str">
            <v>ZARAMA GAS</v>
          </cell>
        </row>
        <row r="169">
          <cell r="A169" t="str">
            <v>ABA MANIFOLD</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ATE"/>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tria"/>
      <sheetName val="Finland"/>
      <sheetName val="Germany"/>
      <sheetName val="Israel"/>
      <sheetName val="S-land"/>
      <sheetName val="ITALY"/>
      <sheetName val="UK"/>
      <sheetName val="USA"/>
      <sheetName val="INTRATE"/>
    </sheetNames>
    <sheetDataSet>
      <sheetData sheetId="0"/>
      <sheetData sheetId="1"/>
      <sheetData sheetId="2"/>
      <sheetData sheetId="3"/>
      <sheetData sheetId="4"/>
      <sheetData sheetId="5"/>
      <sheetData sheetId="6"/>
      <sheetData sheetId="7"/>
      <sheetData sheetId="8">
        <row r="4">
          <cell r="B4">
            <v>43.488</v>
          </cell>
        </row>
        <row r="5">
          <cell r="B5">
            <v>1.6741999999999999</v>
          </cell>
        </row>
        <row r="6">
          <cell r="B6">
            <v>2.1084999999999998</v>
          </cell>
        </row>
        <row r="9">
          <cell r="B9">
            <v>2.0874000000000001</v>
          </cell>
        </row>
        <row r="15">
          <cell r="B15">
            <v>1</v>
          </cell>
        </row>
        <row r="16">
          <cell r="B16">
            <v>0.66749999999999998</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Definitions"/>
      <sheetName val="Selection"/>
      <sheetName val="Indicators"/>
      <sheetName val="Profiles"/>
      <sheetName val="OilRate"/>
      <sheetName val="CondRate"/>
      <sheetName val="OilCondRate"/>
      <sheetName val="AGRate"/>
      <sheetName val="NAGRate"/>
      <sheetName val="AGSalesRate"/>
      <sheetName val="TotalCapex"/>
      <sheetName val="TotalOp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Output"/>
      <sheetName val="CashFlow Statement"/>
      <sheetName val="Cost Data"/>
      <sheetName val="EGTL Cash flow analysis"/>
      <sheetName val="EGP3_EGTL cash flow analysis"/>
      <sheetName val="Bonuses"/>
      <sheetName val="Profit Split"/>
      <sheetName val="Royalty"/>
      <sheetName val="Depreciation"/>
      <sheetName val="Pet Profits Tax"/>
      <sheetName val="Summary runs"/>
      <sheetName val="Scenarios"/>
      <sheetName val="Tornado data"/>
      <sheetName val="Sheet1"/>
    </sheetNames>
    <sheetDataSet>
      <sheetData sheetId="0" refreshError="1">
        <row r="56">
          <cell r="D56">
            <v>0.2</v>
          </cell>
        </row>
        <row r="57">
          <cell r="D57">
            <v>0.19</v>
          </cell>
        </row>
        <row r="58">
          <cell r="D58">
            <v>0.01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Output"/>
      <sheetName val="CashFlow Statement"/>
      <sheetName val="Cost Data"/>
      <sheetName val="Bonuses"/>
      <sheetName val="Profit Split"/>
      <sheetName val="Royalty"/>
      <sheetName val="Depreciation"/>
      <sheetName val="Pet Profits Tax"/>
      <sheetName val="Scenarios"/>
      <sheetName val="Tables"/>
      <sheetName val="PSC structures"/>
      <sheetName val="Tornado data"/>
      <sheetName val="Sheet1"/>
    </sheetNames>
    <sheetDataSet>
      <sheetData sheetId="0">
        <row r="8">
          <cell r="D8">
            <v>7</v>
          </cell>
        </row>
        <row r="14">
          <cell r="D14">
            <v>2007</v>
          </cell>
        </row>
        <row r="24">
          <cell r="D24">
            <v>7</v>
          </cell>
        </row>
        <row r="26">
          <cell r="D26">
            <v>1</v>
          </cell>
        </row>
        <row r="27">
          <cell r="D27">
            <v>1</v>
          </cell>
        </row>
      </sheetData>
      <sheetData sheetId="1"/>
      <sheetData sheetId="2" refreshError="1"/>
      <sheetData sheetId="3" refreshError="1"/>
      <sheetData sheetId="4"/>
      <sheetData sheetId="5"/>
      <sheetData sheetId="6" refreshError="1"/>
      <sheetData sheetId="7"/>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h chg"/>
      <sheetName val="Review"/>
      <sheetName val="DISTRIBUTION"/>
      <sheetName val="yoho cover"/>
      <sheetName val="C&amp;C COVER"/>
      <sheetName val="NGL COVER"/>
      <sheetName val="C&amp;C SUBCOM"/>
      <sheetName val="C&amp;C DVDER"/>
      <sheetName val="NGL DVDER"/>
      <sheetName val="PMT MONITOR"/>
      <sheetName val="NNPC REC"/>
      <sheetName val="MPN Reconciliation (2)"/>
      <sheetName val="DISB REC "/>
      <sheetName val="SUMMARY"/>
      <sheetName val="C&amp;C CAPEX"/>
      <sheetName val="C&amp;C OPEX"/>
      <sheetName val="TOTAL BY SUBCOMMITTEES"/>
      <sheetName val="EXPLORATION"/>
      <sheetName val="PET ENG"/>
      <sheetName val="FACILITIES"/>
      <sheetName val="EPSD"/>
      <sheetName val="MMD"/>
      <sheetName val="yoho tbal"/>
      <sheetName val="JV WC NAIRA (MMD)"/>
      <sheetName val="JV WC DOL (MMD)"/>
      <sheetName val="GAS"/>
      <sheetName val="PAD"/>
      <sheetName val="SERVICES"/>
      <sheetName val="FAD"/>
      <sheetName val="JV WC NAIRA (FAD)"/>
      <sheetName val="JV WC DOL (FAD)"/>
      <sheetName val="NGL SUMMARY"/>
      <sheetName val="NGL CAPEX"/>
      <sheetName val="NGL OPEX"/>
      <sheetName val="NGL GAS"/>
      <sheetName val="NGL SERVICES"/>
      <sheetName val="NGL FAD"/>
      <sheetName val="NGL WC NAIRA (FAD)"/>
      <sheetName val="NGL WC DOL (FAD)"/>
      <sheetName val="NGL WC NAIRA"/>
      <sheetName val="NGL WC DOL"/>
      <sheetName val="JVTBAL2003"/>
      <sheetName val="JV WC DOL"/>
      <sheetName val="JV WC NAIRA"/>
      <sheetName val="ngltb03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38468634533267589378" displayName="Table38468634533267589378" ref="A3:F41" totalsRowCount="1" headerRowDxfId="16" dataDxfId="14" totalsRowDxfId="13" headerRowBorderDxfId="15" totalsRowBorderDxfId="12" headerRowCellStyle="Comma">
  <tableColumns count="6">
    <tableColumn id="1" xr3:uid="{00000000-0010-0000-0000-000001000000}" name="SN" totalsRowLabel="Total" dataDxfId="11" totalsRowDxfId="10"/>
    <tableColumn id="2" xr3:uid="{00000000-0010-0000-0000-000002000000}" name="STATE" dataDxfId="9" totalsRowDxfId="8"/>
    <tableColumn id="10" xr3:uid="{00000000-0010-0000-0000-00000A000000}" name="DEBT STOCK AS AT Q2, 2020" totalsRowFunction="sum" dataDxfId="7" totalsRowDxfId="6" dataCellStyle="Comma"/>
    <tableColumn id="3" xr3:uid="{00000000-0010-0000-0000-000003000000}" name="DEBT STOCK AS AT Q2, 2019" totalsRowFunction="sum" dataDxfId="5" totalsRowDxfId="4" dataCellStyle="Comma 5"/>
    <tableColumn id="5" xr3:uid="{00000000-0010-0000-0000-000005000000}" name="% ANNUAL CHANGE IN DEBT STOCK/ STATE, Q2,2020 &amp; Q2,2019" totalsRowFunction="custom" dataDxfId="3" totalsRowDxfId="2">
      <calculatedColumnFormula>Table38468634533267589378[[#This Row],[DEBT STOCK AS AT Q2, 2020]]/Table38468634533267589378[[#This Row],[DEBT STOCK AS AT Q2, 2019]]-1</calculatedColumnFormula>
      <totalsRowFormula>Table38468634533267589378[[#Totals],[DEBT STOCK AS AT Q2, 2020]]/Table38468634533267589378[[#Totals],[DEBT STOCK AS AT Q2, 2019]]-1</totalsRowFormula>
    </tableColumn>
    <tableColumn id="6" xr3:uid="{00000000-0010-0000-0000-000006000000}" name="% Share of each State to Total Debt Stock, Q2 2020" totalsRowFunction="sum" dataDxfId="1" totalsRowDxfId="0">
      <calculatedColumnFormula>Table38468634533267589378[[#This Row],[DEBT STOCK AS AT Q2, 2020]]/Table38468634533267589378[[#Totals],[DEBT STOCK AS AT Q2, 2020]]</calculatedColumnFormula>
    </tableColumn>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 /></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 /><Relationship Id="rId1" Type="http://schemas.openxmlformats.org/officeDocument/2006/relationships/printerSettings" Target="../printerSettings/printerSettings2.bin" /></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 /></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 /></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6"/>
  <sheetViews>
    <sheetView topLeftCell="H5" workbookViewId="0">
      <selection activeCell="N11" sqref="N11"/>
    </sheetView>
  </sheetViews>
  <sheetFormatPr defaultColWidth="9.14453125" defaultRowHeight="15" x14ac:dyDescent="0.2"/>
  <cols>
    <col min="1" max="1" width="9.81640625" style="16" customWidth="1"/>
    <col min="2" max="2" width="22.328125" style="16" customWidth="1"/>
    <col min="3" max="3" width="12.64453125" style="16" customWidth="1"/>
    <col min="4" max="4" width="18.0234375" style="16" customWidth="1"/>
    <col min="5" max="5" width="7.6640625" style="16" customWidth="1"/>
    <col min="6" max="6" width="2.95703125" style="16" customWidth="1"/>
    <col min="7" max="7" width="7.93359375" style="16" customWidth="1"/>
    <col min="8" max="8" width="29.19140625" style="16" bestFit="1" customWidth="1"/>
    <col min="9" max="9" width="12.64453125" style="16" customWidth="1"/>
    <col min="10" max="10" width="18.0234375" style="16" customWidth="1"/>
    <col min="11" max="11" width="8.609375" style="16" customWidth="1"/>
    <col min="12" max="12" width="9.14453125" style="16"/>
    <col min="13" max="13" width="12.5078125" style="16" customWidth="1"/>
    <col min="14" max="14" width="12.10546875" style="16" customWidth="1"/>
    <col min="15" max="17" width="9.14453125" style="16"/>
    <col min="18" max="18" width="12.64453125" style="16" bestFit="1" customWidth="1"/>
    <col min="19" max="19" width="18.0234375" style="16" bestFit="1" customWidth="1"/>
    <col min="20" max="20" width="9.28125" style="16" bestFit="1" customWidth="1"/>
    <col min="21" max="16384" width="9.14453125" style="16"/>
  </cols>
  <sheetData>
    <row r="1" spans="1:15" ht="33.75" customHeight="1" x14ac:dyDescent="0.2">
      <c r="A1" s="439" t="s">
        <v>129</v>
      </c>
      <c r="B1" s="439"/>
      <c r="C1" s="439"/>
      <c r="D1" s="439"/>
      <c r="E1" s="439"/>
      <c r="F1" s="439"/>
      <c r="G1" s="439"/>
      <c r="H1" s="439"/>
      <c r="I1" s="439"/>
      <c r="J1" s="439"/>
      <c r="K1" s="439"/>
      <c r="M1" s="429" t="s">
        <v>128</v>
      </c>
      <c r="N1" s="430"/>
    </row>
    <row r="2" spans="1:15" ht="15.75" thickBot="1" x14ac:dyDescent="0.25">
      <c r="A2" s="63"/>
      <c r="M2" s="431"/>
      <c r="N2" s="432"/>
    </row>
    <row r="3" spans="1:15" ht="24.75" customHeight="1" thickBot="1" x14ac:dyDescent="0.25">
      <c r="A3" s="423" t="s">
        <v>126</v>
      </c>
      <c r="B3" s="424"/>
      <c r="C3" s="424"/>
      <c r="D3" s="424"/>
      <c r="E3" s="425"/>
      <c r="F3" s="435"/>
      <c r="G3" s="426" t="s">
        <v>127</v>
      </c>
      <c r="H3" s="427"/>
      <c r="I3" s="427"/>
      <c r="J3" s="427"/>
      <c r="K3" s="428"/>
      <c r="L3" s="438"/>
      <c r="M3" s="433"/>
      <c r="N3" s="434"/>
    </row>
    <row r="4" spans="1:15" ht="44.25" customHeight="1" thickBot="1" x14ac:dyDescent="0.25">
      <c r="A4" s="64"/>
      <c r="B4" s="65" t="s">
        <v>95</v>
      </c>
      <c r="C4" s="66" t="s">
        <v>94</v>
      </c>
      <c r="D4" s="66" t="s">
        <v>122</v>
      </c>
      <c r="E4" s="67" t="s">
        <v>93</v>
      </c>
      <c r="F4" s="436"/>
      <c r="G4" s="68"/>
      <c r="H4" s="69" t="s">
        <v>95</v>
      </c>
      <c r="I4" s="70" t="s">
        <v>94</v>
      </c>
      <c r="J4" s="70" t="s">
        <v>123</v>
      </c>
      <c r="K4" s="71" t="s">
        <v>93</v>
      </c>
      <c r="L4" s="438"/>
      <c r="M4" s="72" t="s">
        <v>96</v>
      </c>
      <c r="N4" s="73" t="s">
        <v>97</v>
      </c>
    </row>
    <row r="5" spans="1:15" ht="24" customHeight="1" x14ac:dyDescent="0.2">
      <c r="A5" s="74" t="s">
        <v>92</v>
      </c>
      <c r="B5" s="75" t="s">
        <v>91</v>
      </c>
      <c r="C5" s="76">
        <v>31477.13</v>
      </c>
      <c r="D5" s="76">
        <v>11363243.930000002</v>
      </c>
      <c r="E5" s="77">
        <v>0.3664540962181731</v>
      </c>
      <c r="F5" s="436"/>
      <c r="G5" s="78" t="s">
        <v>92</v>
      </c>
      <c r="H5" s="79" t="s">
        <v>91</v>
      </c>
      <c r="I5" s="80">
        <v>27162.629999999997</v>
      </c>
      <c r="J5" s="80">
        <v>8322629.8319999995</v>
      </c>
      <c r="K5" s="81">
        <v>0.32381700049657464</v>
      </c>
      <c r="L5" s="438"/>
      <c r="M5" s="175">
        <f t="shared" ref="M5:N5" si="0">C5/I5-1</f>
        <v>0.15883955272372385</v>
      </c>
      <c r="N5" s="176">
        <f t="shared" si="0"/>
        <v>0.36534294560464864</v>
      </c>
      <c r="O5" s="82"/>
    </row>
    <row r="6" spans="1:15" s="157" customFormat="1" ht="24" customHeight="1" x14ac:dyDescent="0.2">
      <c r="A6" s="161"/>
      <c r="B6" s="158" t="s">
        <v>88</v>
      </c>
      <c r="C6" s="162">
        <v>27214.080000000002</v>
      </c>
      <c r="D6" s="162">
        <v>9824282.8800000008</v>
      </c>
      <c r="E6" s="163">
        <v>0.31682402718446884</v>
      </c>
      <c r="F6" s="436"/>
      <c r="G6" s="164"/>
      <c r="H6" s="158" t="s">
        <v>88</v>
      </c>
      <c r="I6" s="165">
        <v>22887.96</v>
      </c>
      <c r="J6" s="165">
        <v>7012870.9439999992</v>
      </c>
      <c r="K6" s="166">
        <v>0.27285688295594279</v>
      </c>
      <c r="L6" s="438"/>
      <c r="M6" s="177">
        <f t="shared" ref="M6:M7" si="1">C6/I6-1</f>
        <v>0.18901291333958992</v>
      </c>
      <c r="N6" s="178">
        <f t="shared" ref="N6:N7" si="2">D6/J6-1</f>
        <v>0.40089315181328988</v>
      </c>
      <c r="O6" s="167"/>
    </row>
    <row r="7" spans="1:15" s="157" customFormat="1" ht="24" customHeight="1" x14ac:dyDescent="0.2">
      <c r="A7" s="168"/>
      <c r="B7" s="160" t="s">
        <v>87</v>
      </c>
      <c r="C7" s="169">
        <v>4263.05</v>
      </c>
      <c r="D7" s="169">
        <v>1538961.05</v>
      </c>
      <c r="E7" s="170">
        <v>4.9630069033704233E-2</v>
      </c>
      <c r="F7" s="436"/>
      <c r="G7" s="171"/>
      <c r="H7" s="160" t="s">
        <v>87</v>
      </c>
      <c r="I7" s="172">
        <v>4274.67</v>
      </c>
      <c r="J7" s="172">
        <v>1309758.888</v>
      </c>
      <c r="K7" s="173">
        <v>5.0960117540631851E-2</v>
      </c>
      <c r="L7" s="438"/>
      <c r="M7" s="179">
        <f t="shared" si="1"/>
        <v>-2.718338491626282E-3</v>
      </c>
      <c r="N7" s="180">
        <f t="shared" si="2"/>
        <v>0.17499569126802528</v>
      </c>
      <c r="O7" s="167"/>
    </row>
    <row r="8" spans="1:15" ht="24" customHeight="1" x14ac:dyDescent="0.2">
      <c r="A8" s="83" t="s">
        <v>90</v>
      </c>
      <c r="B8" s="84" t="s">
        <v>89</v>
      </c>
      <c r="C8" s="85">
        <v>54419.385620498622</v>
      </c>
      <c r="D8" s="85">
        <v>19645398.208999999</v>
      </c>
      <c r="E8" s="86">
        <v>0.63354590378182696</v>
      </c>
      <c r="F8" s="436"/>
      <c r="G8" s="87" t="s">
        <v>90</v>
      </c>
      <c r="H8" s="88" t="s">
        <v>89</v>
      </c>
      <c r="I8" s="89">
        <v>56720.0258159269</v>
      </c>
      <c r="J8" s="89">
        <v>17379015.91</v>
      </c>
      <c r="K8" s="90">
        <v>0.67618299950342542</v>
      </c>
      <c r="L8" s="438"/>
      <c r="M8" s="181">
        <f>C8/I8-1</f>
        <v>-4.0561339003873709E-2</v>
      </c>
      <c r="N8" s="182">
        <f>D8/J8-1</f>
        <v>0.13040912734856902</v>
      </c>
      <c r="O8" s="99"/>
    </row>
    <row r="9" spans="1:15" ht="24" customHeight="1" thickBot="1" x14ac:dyDescent="0.25">
      <c r="A9" s="91"/>
      <c r="B9" s="92" t="s">
        <v>88</v>
      </c>
      <c r="C9" s="93">
        <v>42813.570997229923</v>
      </c>
      <c r="D9" s="93">
        <v>15455699.130000001</v>
      </c>
      <c r="E9" s="94">
        <v>0.49843198746716982</v>
      </c>
      <c r="F9" s="437"/>
      <c r="G9" s="95"/>
      <c r="H9" s="96" t="s">
        <v>88</v>
      </c>
      <c r="I9" s="97">
        <v>43775.444157963451</v>
      </c>
      <c r="J9" s="97">
        <v>13412796.09</v>
      </c>
      <c r="K9" s="98">
        <v>0.52186526203968564</v>
      </c>
      <c r="L9" s="438"/>
      <c r="M9" s="183">
        <f>C9/I9-1</f>
        <v>-2.1972893233535573E-2</v>
      </c>
      <c r="N9" s="184">
        <f>D9/J9-1</f>
        <v>0.15231000503490111</v>
      </c>
      <c r="O9" s="82"/>
    </row>
    <row r="10" spans="1:15" ht="15" customHeight="1" x14ac:dyDescent="0.2">
      <c r="A10" s="100"/>
      <c r="B10" s="101" t="s">
        <v>87</v>
      </c>
      <c r="C10" s="102">
        <v>11605.814623268698</v>
      </c>
      <c r="D10" s="102">
        <v>4189699.0789999999</v>
      </c>
      <c r="E10" s="103">
        <v>0.13511391631465725</v>
      </c>
      <c r="G10" s="104"/>
      <c r="H10" s="105" t="s">
        <v>87</v>
      </c>
      <c r="I10" s="106">
        <v>12944.581657963447</v>
      </c>
      <c r="J10" s="106">
        <v>3966219.82</v>
      </c>
      <c r="K10" s="107">
        <v>0.15431773746373972</v>
      </c>
      <c r="L10" s="438"/>
      <c r="M10" s="185">
        <f>C10/I10-1</f>
        <v>-0.10342296646343496</v>
      </c>
      <c r="N10" s="186">
        <f>D10/J10-1</f>
        <v>5.634565635345945E-2</v>
      </c>
    </row>
    <row r="11" spans="1:15" ht="15.75" thickBot="1" x14ac:dyDescent="0.25">
      <c r="A11" s="108" t="s">
        <v>86</v>
      </c>
      <c r="B11" s="109" t="s">
        <v>85</v>
      </c>
      <c r="C11" s="110">
        <v>85896.515620498627</v>
      </c>
      <c r="D11" s="110">
        <v>31008642.138999999</v>
      </c>
      <c r="E11" s="111">
        <v>1</v>
      </c>
      <c r="G11" s="112" t="s">
        <v>86</v>
      </c>
      <c r="H11" s="113" t="s">
        <v>85</v>
      </c>
      <c r="I11" s="114">
        <v>83882.655815926904</v>
      </c>
      <c r="J11" s="114">
        <v>25701645.741999999</v>
      </c>
      <c r="K11" s="115">
        <v>1</v>
      </c>
      <c r="L11" s="438"/>
      <c r="M11" s="187">
        <f>C11/I11-1</f>
        <v>2.4008059651699165E-2</v>
      </c>
      <c r="N11" s="188">
        <f>D11/J11-1</f>
        <v>0.20648469169146022</v>
      </c>
    </row>
    <row r="12" spans="1:15" x14ac:dyDescent="0.2">
      <c r="A12" s="116"/>
    </row>
    <row r="13" spans="1:15" x14ac:dyDescent="0.2">
      <c r="A13" s="154" t="s">
        <v>124</v>
      </c>
      <c r="B13" s="155"/>
      <c r="C13" s="155"/>
      <c r="D13" s="155"/>
      <c r="E13" s="155"/>
    </row>
    <row r="14" spans="1:15" x14ac:dyDescent="0.2">
      <c r="A14" s="156" t="s">
        <v>125</v>
      </c>
      <c r="B14" s="155"/>
      <c r="C14" s="155"/>
      <c r="D14" s="155"/>
      <c r="E14" s="155"/>
    </row>
    <row r="15" spans="1:15" x14ac:dyDescent="0.2">
      <c r="A15" s="117"/>
      <c r="B15" s="118"/>
    </row>
    <row r="16" spans="1:15" x14ac:dyDescent="0.2">
      <c r="A16" s="117"/>
      <c r="B16" s="118"/>
    </row>
    <row r="17" spans="1:13" x14ac:dyDescent="0.2">
      <c r="A17" s="117"/>
      <c r="B17" s="118"/>
    </row>
    <row r="18" spans="1:13" x14ac:dyDescent="0.2">
      <c r="A18" s="117"/>
      <c r="M18" s="119"/>
    </row>
    <row r="19" spans="1:13" x14ac:dyDescent="0.2">
      <c r="A19" s="117"/>
      <c r="B19" s="120"/>
    </row>
    <row r="20" spans="1:13" x14ac:dyDescent="0.2">
      <c r="A20" s="121"/>
    </row>
    <row r="21" spans="1:13" x14ac:dyDescent="0.2">
      <c r="A21" s="121"/>
    </row>
    <row r="26" spans="1:13" x14ac:dyDescent="0.2">
      <c r="A26" s="121"/>
    </row>
  </sheetData>
  <mergeCells count="6">
    <mergeCell ref="A3:E3"/>
    <mergeCell ref="G3:K3"/>
    <mergeCell ref="M1:N3"/>
    <mergeCell ref="F3:F9"/>
    <mergeCell ref="L3:L11"/>
    <mergeCell ref="A1:K1"/>
  </mergeCells>
  <pageMargins left="0.70866141732283516" right="0.70866141732283516" top="0.74803149606299213" bottom="0.74803149606299213" header="0.31496062992126012" footer="0.31496062992126012"/>
  <pageSetup paperSize="0" scale="82" fitToWidth="0" fitToHeight="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2"/>
  <sheetViews>
    <sheetView workbookViewId="0">
      <pane xSplit="1" ySplit="2" topLeftCell="F3" activePane="bottomRight" state="frozen"/>
      <selection pane="bottomLeft" activeCell="A3" sqref="A3"/>
      <selection pane="topRight" activeCell="B1" sqref="B1"/>
      <selection pane="bottomRight" sqref="A1:C1"/>
    </sheetView>
  </sheetViews>
  <sheetFormatPr defaultColWidth="9.14453125" defaultRowHeight="15" x14ac:dyDescent="0.2"/>
  <cols>
    <col min="1" max="1" width="22.8671875" style="16" customWidth="1"/>
    <col min="2" max="2" width="23.80859375" style="16" customWidth="1"/>
    <col min="3" max="3" width="15.33203125" style="16" customWidth="1"/>
    <col min="4" max="4" width="9.14453125" style="16" customWidth="1"/>
    <col min="5" max="5" width="22.46484375" style="16" customWidth="1"/>
    <col min="6" max="6" width="25.55859375" style="16" bestFit="1" customWidth="1"/>
    <col min="7" max="7" width="15.19921875" style="16" customWidth="1"/>
    <col min="8" max="8" width="4.9765625" style="16" customWidth="1"/>
    <col min="9" max="9" width="14.9296875" style="16" customWidth="1"/>
    <col min="10" max="16384" width="9.14453125" style="16"/>
  </cols>
  <sheetData>
    <row r="1" spans="1:9" ht="37.5" customHeight="1" thickBot="1" x14ac:dyDescent="0.25">
      <c r="A1" s="440" t="s">
        <v>130</v>
      </c>
      <c r="B1" s="440"/>
      <c r="C1" s="440"/>
      <c r="D1" s="174"/>
      <c r="E1" s="440" t="s">
        <v>131</v>
      </c>
      <c r="F1" s="440"/>
      <c r="G1" s="440"/>
      <c r="H1" s="174"/>
      <c r="I1" s="441" t="s">
        <v>132</v>
      </c>
    </row>
    <row r="2" spans="1:9" ht="57" customHeight="1" thickBot="1" x14ac:dyDescent="0.25">
      <c r="A2" s="189" t="s">
        <v>0</v>
      </c>
      <c r="B2" s="190" t="s">
        <v>1</v>
      </c>
      <c r="C2" s="191" t="s">
        <v>100</v>
      </c>
      <c r="D2" s="174"/>
      <c r="E2" s="189" t="s">
        <v>0</v>
      </c>
      <c r="F2" s="190" t="s">
        <v>1</v>
      </c>
      <c r="G2" s="191" t="s">
        <v>100</v>
      </c>
      <c r="H2" s="174"/>
      <c r="I2" s="441"/>
    </row>
    <row r="3" spans="1:9" ht="21.75" customHeight="1" thickBot="1" x14ac:dyDescent="0.25">
      <c r="A3" s="192" t="s">
        <v>2</v>
      </c>
      <c r="B3" s="193">
        <v>11241302024592</v>
      </c>
      <c r="C3" s="194">
        <f>B3/$B$10</f>
        <v>0.72732407178260505</v>
      </c>
      <c r="D3" s="174"/>
      <c r="E3" s="199" t="s">
        <v>2</v>
      </c>
      <c r="F3" s="200">
        <v>9691417043592</v>
      </c>
      <c r="G3" s="201">
        <v>72.255009173936884</v>
      </c>
      <c r="H3" s="174"/>
      <c r="I3" s="208">
        <f>B3/F3-1</f>
        <v>0.15992346362029575</v>
      </c>
    </row>
    <row r="4" spans="1:9" ht="21.75" customHeight="1" thickBot="1" x14ac:dyDescent="0.25">
      <c r="A4" s="196" t="s">
        <v>3</v>
      </c>
      <c r="B4" s="197">
        <v>12984652000</v>
      </c>
      <c r="C4" s="198">
        <f t="shared" ref="C4:C9" si="0">B4/$B$10</f>
        <v>8.4012064996206841E-4</v>
      </c>
      <c r="D4" s="174"/>
      <c r="E4" s="202" t="s">
        <v>3</v>
      </c>
      <c r="F4" s="203">
        <v>10431836000</v>
      </c>
      <c r="G4" s="204">
        <v>7.7775252317656557E-2</v>
      </c>
      <c r="H4" s="174"/>
      <c r="I4" s="208">
        <f t="shared" ref="I4:I9" si="1">B4/F4-1</f>
        <v>0.24471396981317572</v>
      </c>
    </row>
    <row r="5" spans="1:9" ht="21.75" customHeight="1" thickBot="1" x14ac:dyDescent="0.25">
      <c r="A5" s="192" t="s">
        <v>4</v>
      </c>
      <c r="B5" s="193">
        <v>362557000000</v>
      </c>
      <c r="C5" s="194">
        <f t="shared" si="0"/>
        <v>2.3457819469347167E-2</v>
      </c>
      <c r="D5" s="174"/>
      <c r="E5" s="199" t="s">
        <v>4</v>
      </c>
      <c r="F5" s="205">
        <v>200000000000</v>
      </c>
      <c r="G5" s="200">
        <v>1.4911134016611565</v>
      </c>
      <c r="H5" s="174"/>
      <c r="I5" s="208">
        <f t="shared" si="1"/>
        <v>0.81278500000000009</v>
      </c>
    </row>
    <row r="6" spans="1:9" ht="21.75" customHeight="1" thickBot="1" x14ac:dyDescent="0.25">
      <c r="A6" s="196" t="s">
        <v>5</v>
      </c>
      <c r="B6" s="197">
        <v>25690000000</v>
      </c>
      <c r="C6" s="198">
        <f t="shared" si="0"/>
        <v>1.6621700371735443E-3</v>
      </c>
      <c r="D6" s="174"/>
      <c r="E6" s="202" t="s">
        <v>5</v>
      </c>
      <c r="F6" s="203">
        <v>25690000000</v>
      </c>
      <c r="G6" s="204">
        <v>0.19153351644337555</v>
      </c>
      <c r="H6" s="174"/>
      <c r="I6" s="208">
        <f t="shared" si="1"/>
        <v>0</v>
      </c>
    </row>
    <row r="7" spans="1:9" ht="21.75" customHeight="1" thickBot="1" x14ac:dyDescent="0.25">
      <c r="A7" s="192" t="s">
        <v>6</v>
      </c>
      <c r="B7" s="193">
        <v>2760436493000</v>
      </c>
      <c r="C7" s="194">
        <f t="shared" si="0"/>
        <v>0.1786031462898022</v>
      </c>
      <c r="D7" s="174"/>
      <c r="E7" s="199" t="s">
        <v>6</v>
      </c>
      <c r="F7" s="206">
        <v>2651514042000</v>
      </c>
      <c r="G7" s="201">
        <v>19.768540613594713</v>
      </c>
      <c r="H7" s="174"/>
      <c r="I7" s="208">
        <f t="shared" si="1"/>
        <v>4.10793415666173E-2</v>
      </c>
    </row>
    <row r="8" spans="1:9" ht="21.75" customHeight="1" thickBot="1" x14ac:dyDescent="0.25">
      <c r="A8" s="196" t="s">
        <v>7</v>
      </c>
      <c r="B8" s="197">
        <v>100988000000</v>
      </c>
      <c r="C8" s="198">
        <f t="shared" si="0"/>
        <v>6.534029883771191E-3</v>
      </c>
      <c r="D8" s="174"/>
      <c r="E8" s="202" t="s">
        <v>7</v>
      </c>
      <c r="F8" s="207">
        <v>125988000000</v>
      </c>
      <c r="G8" s="204">
        <v>0.9393119762424289</v>
      </c>
      <c r="H8" s="174"/>
      <c r="I8" s="209">
        <f t="shared" si="1"/>
        <v>-0.19843159665999932</v>
      </c>
    </row>
    <row r="9" spans="1:9" ht="21.75" customHeight="1" thickBot="1" x14ac:dyDescent="0.25">
      <c r="A9" s="195" t="s">
        <v>8</v>
      </c>
      <c r="B9" s="61">
        <v>951740961939</v>
      </c>
      <c r="C9" s="194">
        <f t="shared" si="0"/>
        <v>6.1578641887338754E-2</v>
      </c>
      <c r="D9" s="174"/>
      <c r="E9" s="199" t="s">
        <v>8</v>
      </c>
      <c r="F9" s="205">
        <v>707755166029</v>
      </c>
      <c r="G9" s="201">
        <v>5.2767160658037939</v>
      </c>
      <c r="H9" s="174"/>
      <c r="I9" s="208">
        <f t="shared" si="1"/>
        <v>0.34473191807123138</v>
      </c>
    </row>
    <row r="10" spans="1:9" ht="21.75" customHeight="1" thickBot="1" x14ac:dyDescent="0.25">
      <c r="A10" s="211" t="s">
        <v>9</v>
      </c>
      <c r="B10" s="212">
        <f>SUM(B3:B9)</f>
        <v>15455699131531</v>
      </c>
      <c r="C10" s="213">
        <v>1</v>
      </c>
      <c r="D10" s="217"/>
      <c r="E10" s="214" t="s">
        <v>9</v>
      </c>
      <c r="F10" s="215">
        <f>SUM(F3:F9)</f>
        <v>13412796087621</v>
      </c>
      <c r="G10" s="216">
        <v>99.999999999999986</v>
      </c>
      <c r="H10" s="217"/>
      <c r="I10" s="210">
        <f>B10/F10-1</f>
        <v>0.15231000535342853</v>
      </c>
    </row>
    <row r="11" spans="1:9" x14ac:dyDescent="0.2">
      <c r="A11" s="15"/>
    </row>
    <row r="12" spans="1:9" x14ac:dyDescent="0.2">
      <c r="A12" s="16" t="s">
        <v>101</v>
      </c>
    </row>
  </sheetData>
  <mergeCells count="3">
    <mergeCell ref="A1:C1"/>
    <mergeCell ref="E1:G1"/>
    <mergeCell ref="I1:I2"/>
  </mergeCells>
  <pageMargins left="0.70000000000000007" right="0.70000000000000007" top="0.75" bottom="0.75" header="0.30000000000000004" footer="0.30000000000000004"/>
  <pageSetup scale="90" fitToWidth="0" fitToHeight="0"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G75"/>
  <sheetViews>
    <sheetView zoomScale="78" zoomScaleNormal="78" zoomScaleSheetLayoutView="80" zoomScalePageLayoutView="80" workbookViewId="0">
      <pane xSplit="2" ySplit="3" topLeftCell="C4" activePane="bottomRight" state="frozen"/>
      <selection pane="bottomLeft" activeCell="A8" sqref="A8"/>
      <selection pane="topRight" activeCell="C1" sqref="C1"/>
      <selection pane="bottomRight" activeCell="C38" sqref="C38"/>
    </sheetView>
  </sheetViews>
  <sheetFormatPr defaultColWidth="8.875" defaultRowHeight="15" x14ac:dyDescent="0.2"/>
  <cols>
    <col min="1" max="1" width="8.47265625" style="122" customWidth="1"/>
    <col min="2" max="2" width="26.09765625" style="123" customWidth="1"/>
    <col min="3" max="3" width="35.51171875" style="153" customWidth="1"/>
    <col min="4" max="4" width="34.70703125" style="123" customWidth="1"/>
    <col min="5" max="5" width="18.96484375" style="123" customWidth="1"/>
    <col min="6" max="6" width="20.71484375" style="123" customWidth="1"/>
    <col min="7" max="23" width="8.875" style="123"/>
    <col min="24" max="538" width="8.875" style="124"/>
    <col min="539" max="16384" width="8.875" style="123"/>
  </cols>
  <sheetData>
    <row r="1" spans="1:538" ht="36" customHeight="1" x14ac:dyDescent="0.25">
      <c r="A1" s="447" t="s">
        <v>137</v>
      </c>
      <c r="B1" s="448"/>
      <c r="C1" s="448"/>
      <c r="D1" s="448"/>
      <c r="E1" s="449" t="s">
        <v>140</v>
      </c>
      <c r="F1" s="450"/>
      <c r="G1" s="124"/>
      <c r="H1" s="124"/>
      <c r="I1" s="124"/>
      <c r="J1" s="124"/>
      <c r="K1" s="124"/>
      <c r="L1" s="124"/>
      <c r="M1" s="124"/>
      <c r="N1" s="124"/>
      <c r="O1" s="124"/>
      <c r="P1" s="124"/>
      <c r="X1" s="123"/>
      <c r="Y1" s="123"/>
      <c r="Z1" s="123"/>
      <c r="AA1" s="123"/>
      <c r="AB1" s="123"/>
      <c r="AC1" s="123"/>
      <c r="AD1" s="123"/>
      <c r="AE1" s="123"/>
      <c r="AF1" s="123"/>
      <c r="AG1" s="123"/>
      <c r="AH1" s="123"/>
      <c r="AI1" s="123"/>
      <c r="AJ1" s="123"/>
      <c r="AK1" s="123"/>
      <c r="AL1" s="123"/>
      <c r="AM1" s="123"/>
      <c r="AN1" s="123"/>
      <c r="AO1" s="123"/>
      <c r="AP1" s="123"/>
      <c r="AQ1" s="123"/>
      <c r="AR1" s="123"/>
      <c r="AS1" s="123"/>
      <c r="AT1" s="123"/>
      <c r="AU1" s="123"/>
      <c r="AV1" s="123"/>
      <c r="AW1" s="123"/>
      <c r="AX1" s="123"/>
      <c r="AY1" s="123"/>
      <c r="AZ1" s="123"/>
      <c r="BA1" s="123"/>
      <c r="BB1" s="123"/>
      <c r="BC1" s="123"/>
      <c r="BD1" s="123"/>
      <c r="BE1" s="123"/>
      <c r="BF1" s="123"/>
      <c r="BG1" s="123"/>
      <c r="BH1" s="123"/>
      <c r="BI1" s="123"/>
      <c r="BJ1" s="123"/>
      <c r="BK1" s="123"/>
      <c r="BL1" s="123"/>
      <c r="BM1" s="123"/>
      <c r="BN1" s="123"/>
      <c r="BO1" s="123"/>
      <c r="BP1" s="123"/>
      <c r="BQ1" s="123"/>
      <c r="BR1" s="123"/>
      <c r="BS1" s="123"/>
      <c r="BT1" s="123"/>
      <c r="BU1" s="123"/>
      <c r="BV1" s="123"/>
      <c r="BW1" s="123"/>
      <c r="BX1" s="123"/>
      <c r="BY1" s="123"/>
      <c r="BZ1" s="123"/>
      <c r="CA1" s="123"/>
      <c r="CB1" s="123"/>
      <c r="CC1" s="123"/>
      <c r="CD1" s="123"/>
      <c r="CE1" s="123"/>
      <c r="CF1" s="123"/>
      <c r="CG1" s="123"/>
      <c r="CH1" s="123"/>
      <c r="CI1" s="123"/>
      <c r="CJ1" s="123"/>
      <c r="CK1" s="123"/>
      <c r="CL1" s="123"/>
      <c r="CM1" s="123"/>
      <c r="CN1" s="123"/>
      <c r="CO1" s="123"/>
      <c r="CP1" s="123"/>
      <c r="CQ1" s="123"/>
      <c r="CR1" s="123"/>
      <c r="CS1" s="123"/>
      <c r="CT1" s="123"/>
      <c r="CU1" s="123"/>
      <c r="CV1" s="123"/>
      <c r="CW1" s="123"/>
      <c r="CX1" s="123"/>
      <c r="CY1" s="123"/>
      <c r="CZ1" s="123"/>
      <c r="DA1" s="123"/>
      <c r="DB1" s="123"/>
      <c r="DC1" s="123"/>
      <c r="DD1" s="123"/>
      <c r="DE1" s="123"/>
      <c r="DF1" s="123"/>
      <c r="DG1" s="123"/>
      <c r="DH1" s="123"/>
      <c r="DI1" s="123"/>
      <c r="DJ1" s="123"/>
      <c r="DK1" s="123"/>
      <c r="DL1" s="123"/>
      <c r="DM1" s="123"/>
      <c r="DN1" s="123"/>
      <c r="DO1" s="123"/>
      <c r="DP1" s="123"/>
      <c r="DQ1" s="123"/>
      <c r="DR1" s="123"/>
      <c r="DS1" s="123"/>
      <c r="DT1" s="123"/>
      <c r="DU1" s="123"/>
      <c r="DV1" s="123"/>
      <c r="DW1" s="123"/>
      <c r="DX1" s="123"/>
      <c r="DY1" s="123"/>
      <c r="DZ1" s="123"/>
      <c r="EA1" s="123"/>
      <c r="EB1" s="123"/>
      <c r="EC1" s="123"/>
      <c r="ED1" s="123"/>
      <c r="EE1" s="123"/>
      <c r="EF1" s="123"/>
      <c r="EG1" s="123"/>
      <c r="EH1" s="123"/>
      <c r="EI1" s="123"/>
      <c r="EJ1" s="123"/>
      <c r="EK1" s="123"/>
      <c r="EL1" s="123"/>
      <c r="EM1" s="123"/>
      <c r="EN1" s="123"/>
      <c r="EO1" s="123"/>
      <c r="EP1" s="123"/>
      <c r="EQ1" s="123"/>
      <c r="ER1" s="123"/>
      <c r="ES1" s="123"/>
      <c r="ET1" s="123"/>
      <c r="EU1" s="123"/>
      <c r="EV1" s="123"/>
      <c r="EW1" s="123"/>
      <c r="EX1" s="123"/>
      <c r="EY1" s="123"/>
      <c r="EZ1" s="123"/>
      <c r="FA1" s="123"/>
      <c r="FB1" s="123"/>
      <c r="FC1" s="123"/>
      <c r="FD1" s="123"/>
      <c r="FE1" s="123"/>
      <c r="FF1" s="123"/>
      <c r="FG1" s="123"/>
      <c r="FH1" s="123"/>
      <c r="FI1" s="123"/>
      <c r="FJ1" s="123"/>
      <c r="FK1" s="123"/>
      <c r="FL1" s="123"/>
      <c r="FM1" s="123"/>
      <c r="FN1" s="123"/>
      <c r="FO1" s="123"/>
      <c r="FP1" s="123"/>
      <c r="FQ1" s="123"/>
      <c r="FR1" s="123"/>
      <c r="FS1" s="123"/>
      <c r="FT1" s="123"/>
      <c r="FU1" s="123"/>
      <c r="FV1" s="123"/>
      <c r="FW1" s="123"/>
      <c r="FX1" s="123"/>
      <c r="FY1" s="123"/>
      <c r="FZ1" s="123"/>
      <c r="GA1" s="123"/>
      <c r="GB1" s="123"/>
      <c r="GC1" s="123"/>
      <c r="GD1" s="123"/>
      <c r="GE1" s="123"/>
      <c r="GF1" s="123"/>
      <c r="GG1" s="123"/>
      <c r="GH1" s="123"/>
      <c r="GI1" s="123"/>
      <c r="GJ1" s="123"/>
      <c r="GK1" s="123"/>
      <c r="GL1" s="123"/>
      <c r="GM1" s="123"/>
      <c r="GN1" s="123"/>
      <c r="GO1" s="123"/>
      <c r="GP1" s="123"/>
      <c r="GQ1" s="123"/>
      <c r="GR1" s="123"/>
      <c r="GS1" s="123"/>
      <c r="GT1" s="123"/>
      <c r="GU1" s="123"/>
      <c r="GV1" s="123"/>
      <c r="GW1" s="123"/>
      <c r="GX1" s="123"/>
      <c r="GY1" s="123"/>
      <c r="GZ1" s="123"/>
      <c r="HA1" s="123"/>
      <c r="HB1" s="123"/>
      <c r="HC1" s="123"/>
      <c r="HD1" s="123"/>
      <c r="HE1" s="123"/>
      <c r="HF1" s="123"/>
      <c r="HG1" s="123"/>
      <c r="HH1" s="123"/>
      <c r="HI1" s="123"/>
      <c r="HJ1" s="123"/>
      <c r="HK1" s="123"/>
      <c r="HL1" s="123"/>
      <c r="HM1" s="123"/>
      <c r="HN1" s="123"/>
      <c r="HO1" s="123"/>
      <c r="HP1" s="123"/>
      <c r="HQ1" s="123"/>
      <c r="HR1" s="123"/>
      <c r="HS1" s="123"/>
      <c r="HT1" s="123"/>
      <c r="HU1" s="123"/>
      <c r="HV1" s="123"/>
      <c r="HW1" s="123"/>
      <c r="HX1" s="123"/>
      <c r="HY1" s="123"/>
      <c r="HZ1" s="123"/>
      <c r="IA1" s="123"/>
      <c r="IB1" s="123"/>
      <c r="IC1" s="123"/>
      <c r="ID1" s="123"/>
      <c r="IE1" s="123"/>
      <c r="IF1" s="123"/>
      <c r="IG1" s="123"/>
      <c r="IH1" s="123"/>
      <c r="II1" s="123"/>
      <c r="IJ1" s="123"/>
      <c r="IK1" s="123"/>
      <c r="IL1" s="123"/>
      <c r="IM1" s="123"/>
      <c r="IN1" s="123"/>
      <c r="IO1" s="123"/>
      <c r="IP1" s="123"/>
      <c r="IQ1" s="123"/>
      <c r="IR1" s="123"/>
      <c r="IS1" s="123"/>
      <c r="IT1" s="123"/>
      <c r="IU1" s="123"/>
      <c r="IV1" s="123"/>
      <c r="IW1" s="123"/>
      <c r="IX1" s="123"/>
      <c r="IY1" s="123"/>
      <c r="IZ1" s="123"/>
      <c r="JA1" s="123"/>
      <c r="JB1" s="123"/>
      <c r="JC1" s="123"/>
      <c r="JD1" s="123"/>
      <c r="JE1" s="123"/>
      <c r="JF1" s="123"/>
      <c r="JG1" s="123"/>
      <c r="JH1" s="123"/>
      <c r="JI1" s="123"/>
      <c r="JJ1" s="123"/>
      <c r="JK1" s="123"/>
      <c r="JL1" s="123"/>
      <c r="JM1" s="123"/>
      <c r="JN1" s="123"/>
      <c r="JO1" s="123"/>
      <c r="JP1" s="123"/>
      <c r="JQ1" s="123"/>
      <c r="JR1" s="123"/>
      <c r="JS1" s="123"/>
      <c r="JT1" s="123"/>
      <c r="JU1" s="123"/>
      <c r="JV1" s="123"/>
      <c r="JW1" s="123"/>
      <c r="JX1" s="123"/>
      <c r="JY1" s="123"/>
      <c r="JZ1" s="123"/>
      <c r="KA1" s="123"/>
      <c r="KB1" s="123"/>
      <c r="KC1" s="123"/>
      <c r="KD1" s="123"/>
      <c r="KE1" s="123"/>
      <c r="KF1" s="123"/>
      <c r="KG1" s="123"/>
      <c r="KH1" s="123"/>
      <c r="KI1" s="123"/>
      <c r="KJ1" s="123"/>
      <c r="KK1" s="123"/>
      <c r="KL1" s="123"/>
      <c r="KM1" s="123"/>
      <c r="KN1" s="123"/>
      <c r="KO1" s="123"/>
      <c r="KP1" s="123"/>
      <c r="KQ1" s="123"/>
      <c r="KR1" s="123"/>
      <c r="KS1" s="123"/>
      <c r="KT1" s="123"/>
      <c r="KU1" s="123"/>
      <c r="KV1" s="123"/>
      <c r="KW1" s="123"/>
      <c r="KX1" s="123"/>
      <c r="KY1" s="123"/>
      <c r="KZ1" s="123"/>
      <c r="LA1" s="123"/>
      <c r="LB1" s="123"/>
      <c r="LC1" s="123"/>
      <c r="LD1" s="123"/>
      <c r="LE1" s="123"/>
      <c r="LF1" s="123"/>
      <c r="LG1" s="123"/>
      <c r="LH1" s="123"/>
      <c r="LI1" s="123"/>
      <c r="LJ1" s="123"/>
      <c r="LK1" s="123"/>
      <c r="LL1" s="123"/>
      <c r="LM1" s="123"/>
      <c r="LN1" s="123"/>
      <c r="LO1" s="123"/>
      <c r="LP1" s="123"/>
      <c r="LQ1" s="123"/>
      <c r="LR1" s="123"/>
      <c r="LS1" s="123"/>
      <c r="LT1" s="123"/>
      <c r="LU1" s="123"/>
      <c r="LV1" s="123"/>
      <c r="LW1" s="123"/>
      <c r="LX1" s="123"/>
      <c r="LY1" s="123"/>
      <c r="LZ1" s="123"/>
      <c r="MA1" s="123"/>
      <c r="MB1" s="123"/>
      <c r="MC1" s="123"/>
      <c r="MD1" s="123"/>
      <c r="ME1" s="123"/>
      <c r="MF1" s="123"/>
      <c r="MG1" s="123"/>
      <c r="MH1" s="123"/>
      <c r="MI1" s="123"/>
      <c r="MJ1" s="123"/>
      <c r="MK1" s="123"/>
      <c r="ML1" s="123"/>
      <c r="MM1" s="123"/>
      <c r="MN1" s="123"/>
      <c r="MO1" s="123"/>
      <c r="MP1" s="123"/>
      <c r="MQ1" s="123"/>
      <c r="MR1" s="123"/>
      <c r="MS1" s="123"/>
      <c r="MT1" s="123"/>
      <c r="MU1" s="123"/>
      <c r="MV1" s="123"/>
      <c r="MW1" s="123"/>
      <c r="MX1" s="123"/>
      <c r="MY1" s="123"/>
      <c r="MZ1" s="123"/>
      <c r="NA1" s="123"/>
      <c r="NB1" s="123"/>
      <c r="NC1" s="123"/>
      <c r="ND1" s="123"/>
      <c r="NE1" s="123"/>
      <c r="NF1" s="123"/>
      <c r="NG1" s="123"/>
      <c r="NH1" s="123"/>
      <c r="NI1" s="123"/>
      <c r="NJ1" s="123"/>
      <c r="NK1" s="123"/>
      <c r="NL1" s="123"/>
      <c r="NM1" s="123"/>
      <c r="NN1" s="123"/>
      <c r="NO1" s="123"/>
      <c r="NP1" s="123"/>
      <c r="NQ1" s="123"/>
      <c r="NR1" s="123"/>
      <c r="NS1" s="123"/>
      <c r="NT1" s="123"/>
      <c r="NU1" s="123"/>
      <c r="NV1" s="123"/>
      <c r="NW1" s="123"/>
      <c r="NX1" s="123"/>
      <c r="NY1" s="123"/>
      <c r="NZ1" s="123"/>
      <c r="OA1" s="123"/>
      <c r="OB1" s="123"/>
      <c r="OC1" s="123"/>
      <c r="OD1" s="123"/>
      <c r="OE1" s="123"/>
      <c r="OF1" s="123"/>
      <c r="OG1" s="123"/>
      <c r="OH1" s="123"/>
      <c r="OI1" s="123"/>
      <c r="OJ1" s="123"/>
      <c r="OK1" s="123"/>
      <c r="OL1" s="123"/>
      <c r="OM1" s="123"/>
      <c r="ON1" s="123"/>
      <c r="OO1" s="123"/>
      <c r="OP1" s="123"/>
      <c r="OQ1" s="123"/>
      <c r="OR1" s="123"/>
      <c r="OS1" s="123"/>
      <c r="OT1" s="123"/>
      <c r="OU1" s="123"/>
      <c r="OV1" s="123"/>
      <c r="OW1" s="123"/>
      <c r="OX1" s="123"/>
      <c r="OY1" s="123"/>
      <c r="OZ1" s="123"/>
      <c r="PA1" s="123"/>
      <c r="PB1" s="123"/>
      <c r="PC1" s="123"/>
      <c r="PD1" s="123"/>
      <c r="PE1" s="123"/>
      <c r="PF1" s="123"/>
      <c r="PG1" s="123"/>
      <c r="PH1" s="123"/>
      <c r="PI1" s="123"/>
      <c r="PJ1" s="123"/>
      <c r="PK1" s="123"/>
      <c r="PL1" s="123"/>
      <c r="PM1" s="123"/>
      <c r="PN1" s="123"/>
      <c r="PO1" s="123"/>
      <c r="PP1" s="123"/>
      <c r="PQ1" s="123"/>
      <c r="PR1" s="123"/>
      <c r="PS1" s="123"/>
      <c r="PT1" s="123"/>
      <c r="PU1" s="123"/>
      <c r="PV1" s="123"/>
      <c r="PW1" s="123"/>
      <c r="PX1" s="123"/>
      <c r="PY1" s="123"/>
      <c r="PZ1" s="123"/>
      <c r="QA1" s="123"/>
      <c r="QB1" s="123"/>
      <c r="QC1" s="123"/>
      <c r="QD1" s="123"/>
      <c r="QE1" s="123"/>
      <c r="QF1" s="123"/>
      <c r="QG1" s="123"/>
      <c r="QH1" s="123"/>
      <c r="QI1" s="123"/>
      <c r="QJ1" s="123"/>
      <c r="QK1" s="123"/>
      <c r="QL1" s="123"/>
      <c r="QM1" s="123"/>
      <c r="QN1" s="123"/>
      <c r="QO1" s="123"/>
      <c r="QP1" s="123"/>
      <c r="QQ1" s="123"/>
      <c r="QR1" s="123"/>
      <c r="QS1" s="123"/>
      <c r="QT1" s="123"/>
      <c r="QU1" s="123"/>
      <c r="QV1" s="123"/>
      <c r="QW1" s="123"/>
      <c r="QX1" s="123"/>
      <c r="QY1" s="123"/>
      <c r="QZ1" s="123"/>
      <c r="RA1" s="123"/>
      <c r="RB1" s="123"/>
      <c r="RC1" s="123"/>
      <c r="RD1" s="123"/>
      <c r="RE1" s="123"/>
      <c r="RF1" s="123"/>
      <c r="RG1" s="123"/>
      <c r="RH1" s="123"/>
      <c r="RI1" s="123"/>
      <c r="RJ1" s="123"/>
      <c r="RK1" s="123"/>
      <c r="RL1" s="123"/>
      <c r="RM1" s="123"/>
      <c r="RN1" s="123"/>
      <c r="RO1" s="123"/>
      <c r="RP1" s="123"/>
      <c r="RQ1" s="123"/>
      <c r="RR1" s="123"/>
      <c r="RS1" s="123"/>
      <c r="RT1" s="123"/>
      <c r="RU1" s="123"/>
      <c r="RV1" s="123"/>
      <c r="RW1" s="123"/>
      <c r="RX1" s="123"/>
      <c r="RY1" s="123"/>
      <c r="RZ1" s="123"/>
      <c r="SA1" s="123"/>
      <c r="SB1" s="123"/>
      <c r="SC1" s="123"/>
      <c r="SD1" s="123"/>
      <c r="SE1" s="123"/>
      <c r="SF1" s="123"/>
      <c r="SG1" s="123"/>
      <c r="SH1" s="123"/>
      <c r="SI1" s="123"/>
      <c r="SJ1" s="123"/>
      <c r="SK1" s="123"/>
      <c r="SL1" s="123"/>
      <c r="SM1" s="123"/>
      <c r="SN1" s="123"/>
      <c r="SO1" s="123"/>
      <c r="SP1" s="123"/>
      <c r="SQ1" s="123"/>
      <c r="SR1" s="123"/>
      <c r="SS1" s="123"/>
      <c r="ST1" s="123"/>
      <c r="SU1" s="123"/>
      <c r="SV1" s="123"/>
      <c r="SW1" s="123"/>
      <c r="SX1" s="123"/>
      <c r="SY1" s="123"/>
      <c r="SZ1" s="123"/>
      <c r="TA1" s="123"/>
      <c r="TB1" s="123"/>
      <c r="TC1" s="123"/>
      <c r="TD1" s="123"/>
      <c r="TE1" s="123"/>
      <c r="TF1" s="123"/>
      <c r="TG1" s="123"/>
      <c r="TH1" s="123"/>
      <c r="TI1" s="123"/>
      <c r="TJ1" s="123"/>
      <c r="TK1" s="123"/>
      <c r="TL1" s="123"/>
      <c r="TM1" s="123"/>
      <c r="TN1" s="123"/>
      <c r="TO1" s="123"/>
      <c r="TP1" s="123"/>
      <c r="TQ1" s="123"/>
      <c r="TR1" s="123"/>
    </row>
    <row r="2" spans="1:538" ht="19.5" customHeight="1" thickBot="1" x14ac:dyDescent="0.3">
      <c r="A2" s="445" t="s">
        <v>77</v>
      </c>
      <c r="B2" s="446"/>
      <c r="C2" s="446"/>
      <c r="D2" s="446"/>
      <c r="E2" s="451"/>
      <c r="F2" s="452"/>
      <c r="G2" s="124"/>
      <c r="H2" s="124"/>
      <c r="I2" s="124"/>
      <c r="J2" s="124"/>
      <c r="K2" s="124"/>
      <c r="L2" s="124"/>
      <c r="M2" s="124"/>
      <c r="N2" s="124"/>
      <c r="O2" s="124"/>
      <c r="P2" s="124"/>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c r="CK2" s="123"/>
      <c r="CL2" s="123"/>
      <c r="CM2" s="123"/>
      <c r="CN2" s="123"/>
      <c r="CO2" s="123"/>
      <c r="CP2" s="123"/>
      <c r="CQ2" s="123"/>
      <c r="CR2" s="123"/>
      <c r="CS2" s="123"/>
      <c r="CT2" s="123"/>
      <c r="CU2" s="123"/>
      <c r="CV2" s="123"/>
      <c r="CW2" s="123"/>
      <c r="CX2" s="123"/>
      <c r="CY2" s="123"/>
      <c r="CZ2" s="123"/>
      <c r="DA2" s="123"/>
      <c r="DB2" s="123"/>
      <c r="DC2" s="123"/>
      <c r="DD2" s="123"/>
      <c r="DE2" s="123"/>
      <c r="DF2" s="123"/>
      <c r="DG2" s="123"/>
      <c r="DH2" s="123"/>
      <c r="DI2" s="123"/>
      <c r="DJ2" s="123"/>
      <c r="DK2" s="123"/>
      <c r="DL2" s="123"/>
      <c r="DM2" s="123"/>
      <c r="DN2" s="123"/>
      <c r="DO2" s="123"/>
      <c r="DP2" s="123"/>
      <c r="DQ2" s="123"/>
      <c r="DR2" s="123"/>
      <c r="DS2" s="123"/>
      <c r="DT2" s="123"/>
      <c r="DU2" s="123"/>
      <c r="DV2" s="123"/>
      <c r="DW2" s="123"/>
      <c r="DX2" s="123"/>
      <c r="DY2" s="123"/>
      <c r="DZ2" s="123"/>
      <c r="EA2" s="123"/>
      <c r="EB2" s="123"/>
      <c r="EC2" s="123"/>
      <c r="ED2" s="123"/>
      <c r="EE2" s="123"/>
      <c r="EF2" s="123"/>
      <c r="EG2" s="123"/>
      <c r="EH2" s="123"/>
      <c r="EI2" s="123"/>
      <c r="EJ2" s="123"/>
      <c r="EK2" s="123"/>
      <c r="EL2" s="123"/>
      <c r="EM2" s="123"/>
      <c r="EN2" s="123"/>
      <c r="EO2" s="123"/>
      <c r="EP2" s="123"/>
      <c r="EQ2" s="123"/>
      <c r="ER2" s="123"/>
      <c r="ES2" s="123"/>
      <c r="ET2" s="123"/>
      <c r="EU2" s="123"/>
      <c r="EV2" s="123"/>
      <c r="EW2" s="123"/>
      <c r="EX2" s="123"/>
      <c r="EY2" s="123"/>
      <c r="EZ2" s="123"/>
      <c r="FA2" s="123"/>
      <c r="FB2" s="123"/>
      <c r="FC2" s="123"/>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3"/>
      <c r="GF2" s="123"/>
      <c r="GG2" s="123"/>
      <c r="GH2" s="123"/>
      <c r="GI2" s="123"/>
      <c r="GJ2" s="123"/>
      <c r="GK2" s="123"/>
      <c r="GL2" s="123"/>
      <c r="GM2" s="123"/>
      <c r="GN2" s="123"/>
      <c r="GO2" s="123"/>
      <c r="GP2" s="123"/>
      <c r="GQ2" s="123"/>
      <c r="GR2" s="123"/>
      <c r="GS2" s="123"/>
      <c r="GT2" s="123"/>
      <c r="GU2" s="123"/>
      <c r="GV2" s="123"/>
      <c r="GW2" s="123"/>
      <c r="GX2" s="123"/>
      <c r="GY2" s="123"/>
      <c r="GZ2" s="123"/>
      <c r="HA2" s="123"/>
      <c r="HB2" s="123"/>
      <c r="HC2" s="123"/>
      <c r="HD2" s="123"/>
      <c r="HE2" s="123"/>
      <c r="HF2" s="123"/>
      <c r="HG2" s="123"/>
      <c r="HH2" s="123"/>
      <c r="HI2" s="123"/>
      <c r="HJ2" s="123"/>
      <c r="HK2" s="123"/>
      <c r="HL2" s="123"/>
      <c r="HM2" s="123"/>
      <c r="HN2" s="123"/>
      <c r="HO2" s="123"/>
      <c r="HP2" s="123"/>
      <c r="HQ2" s="123"/>
      <c r="HR2" s="123"/>
      <c r="HS2" s="123"/>
      <c r="HT2" s="123"/>
      <c r="HU2" s="123"/>
      <c r="HV2" s="123"/>
      <c r="HW2" s="123"/>
      <c r="HX2" s="123"/>
      <c r="HY2" s="123"/>
      <c r="HZ2" s="123"/>
      <c r="IA2" s="123"/>
      <c r="IB2" s="123"/>
      <c r="IC2" s="123"/>
      <c r="ID2" s="123"/>
      <c r="IE2" s="123"/>
      <c r="IF2" s="123"/>
      <c r="IG2" s="123"/>
      <c r="IH2" s="123"/>
      <c r="II2" s="123"/>
      <c r="IJ2" s="123"/>
      <c r="IK2" s="123"/>
      <c r="IL2" s="123"/>
      <c r="IM2" s="123"/>
      <c r="IN2" s="123"/>
      <c r="IO2" s="123"/>
      <c r="IP2" s="123"/>
      <c r="IQ2" s="123"/>
      <c r="IR2" s="123"/>
      <c r="IS2" s="123"/>
      <c r="IT2" s="123"/>
      <c r="IU2" s="123"/>
      <c r="IV2" s="123"/>
      <c r="IW2" s="123"/>
      <c r="IX2" s="123"/>
      <c r="IY2" s="123"/>
      <c r="IZ2" s="123"/>
      <c r="JA2" s="123"/>
      <c r="JB2" s="123"/>
      <c r="JC2" s="123"/>
      <c r="JD2" s="123"/>
      <c r="JE2" s="123"/>
      <c r="JF2" s="123"/>
      <c r="JG2" s="123"/>
      <c r="JH2" s="123"/>
      <c r="JI2" s="123"/>
      <c r="JJ2" s="123"/>
      <c r="JK2" s="123"/>
      <c r="JL2" s="123"/>
      <c r="JM2" s="123"/>
      <c r="JN2" s="123"/>
      <c r="JO2" s="123"/>
      <c r="JP2" s="123"/>
      <c r="JQ2" s="123"/>
      <c r="JR2" s="123"/>
      <c r="JS2" s="123"/>
      <c r="JT2" s="123"/>
      <c r="JU2" s="123"/>
      <c r="JV2" s="123"/>
      <c r="JW2" s="123"/>
      <c r="JX2" s="123"/>
      <c r="JY2" s="123"/>
      <c r="JZ2" s="123"/>
      <c r="KA2" s="123"/>
      <c r="KB2" s="123"/>
      <c r="KC2" s="123"/>
      <c r="KD2" s="123"/>
      <c r="KE2" s="123"/>
      <c r="KF2" s="123"/>
      <c r="KG2" s="123"/>
      <c r="KH2" s="123"/>
      <c r="KI2" s="123"/>
      <c r="KJ2" s="123"/>
      <c r="KK2" s="123"/>
      <c r="KL2" s="123"/>
      <c r="KM2" s="123"/>
      <c r="KN2" s="123"/>
      <c r="KO2" s="123"/>
      <c r="KP2" s="123"/>
      <c r="KQ2" s="123"/>
      <c r="KR2" s="123"/>
      <c r="KS2" s="123"/>
      <c r="KT2" s="123"/>
      <c r="KU2" s="123"/>
      <c r="KV2" s="123"/>
      <c r="KW2" s="123"/>
      <c r="KX2" s="123"/>
      <c r="KY2" s="123"/>
      <c r="KZ2" s="123"/>
      <c r="LA2" s="123"/>
      <c r="LB2" s="123"/>
      <c r="LC2" s="123"/>
      <c r="LD2" s="123"/>
      <c r="LE2" s="123"/>
      <c r="LF2" s="123"/>
      <c r="LG2" s="123"/>
      <c r="LH2" s="123"/>
      <c r="LI2" s="123"/>
      <c r="LJ2" s="123"/>
      <c r="LK2" s="123"/>
      <c r="LL2" s="123"/>
      <c r="LM2" s="123"/>
      <c r="LN2" s="123"/>
      <c r="LO2" s="123"/>
      <c r="LP2" s="123"/>
      <c r="LQ2" s="123"/>
      <c r="LR2" s="123"/>
      <c r="LS2" s="123"/>
      <c r="LT2" s="123"/>
      <c r="LU2" s="123"/>
      <c r="LV2" s="123"/>
      <c r="LW2" s="123"/>
      <c r="LX2" s="123"/>
      <c r="LY2" s="123"/>
      <c r="LZ2" s="123"/>
      <c r="MA2" s="123"/>
      <c r="MB2" s="123"/>
      <c r="MC2" s="123"/>
      <c r="MD2" s="123"/>
      <c r="ME2" s="123"/>
      <c r="MF2" s="123"/>
      <c r="MG2" s="123"/>
      <c r="MH2" s="123"/>
      <c r="MI2" s="123"/>
      <c r="MJ2" s="123"/>
      <c r="MK2" s="123"/>
      <c r="ML2" s="123"/>
      <c r="MM2" s="123"/>
      <c r="MN2" s="123"/>
      <c r="MO2" s="123"/>
      <c r="MP2" s="123"/>
      <c r="MQ2" s="123"/>
      <c r="MR2" s="123"/>
      <c r="MS2" s="123"/>
      <c r="MT2" s="123"/>
      <c r="MU2" s="123"/>
      <c r="MV2" s="123"/>
      <c r="MW2" s="123"/>
      <c r="MX2" s="123"/>
      <c r="MY2" s="123"/>
      <c r="MZ2" s="123"/>
      <c r="NA2" s="123"/>
      <c r="NB2" s="123"/>
      <c r="NC2" s="123"/>
      <c r="ND2" s="123"/>
      <c r="NE2" s="123"/>
      <c r="NF2" s="123"/>
      <c r="NG2" s="123"/>
      <c r="NH2" s="123"/>
      <c r="NI2" s="123"/>
      <c r="NJ2" s="123"/>
      <c r="NK2" s="123"/>
      <c r="NL2" s="123"/>
      <c r="NM2" s="123"/>
      <c r="NN2" s="123"/>
      <c r="NO2" s="123"/>
      <c r="NP2" s="123"/>
      <c r="NQ2" s="123"/>
      <c r="NR2" s="123"/>
      <c r="NS2" s="123"/>
      <c r="NT2" s="123"/>
      <c r="NU2" s="123"/>
      <c r="NV2" s="123"/>
      <c r="NW2" s="123"/>
      <c r="NX2" s="123"/>
      <c r="NY2" s="123"/>
      <c r="NZ2" s="123"/>
      <c r="OA2" s="123"/>
      <c r="OB2" s="123"/>
      <c r="OC2" s="123"/>
      <c r="OD2" s="123"/>
      <c r="OE2" s="123"/>
      <c r="OF2" s="123"/>
      <c r="OG2" s="123"/>
      <c r="OH2" s="123"/>
      <c r="OI2" s="123"/>
      <c r="OJ2" s="123"/>
      <c r="OK2" s="123"/>
      <c r="OL2" s="123"/>
      <c r="OM2" s="123"/>
      <c r="ON2" s="123"/>
      <c r="OO2" s="123"/>
      <c r="OP2" s="123"/>
      <c r="OQ2" s="123"/>
      <c r="OR2" s="123"/>
      <c r="OS2" s="123"/>
      <c r="OT2" s="123"/>
      <c r="OU2" s="123"/>
      <c r="OV2" s="123"/>
      <c r="OW2" s="123"/>
      <c r="OX2" s="123"/>
      <c r="OY2" s="123"/>
      <c r="OZ2" s="123"/>
      <c r="PA2" s="123"/>
      <c r="PB2" s="123"/>
      <c r="PC2" s="123"/>
      <c r="PD2" s="123"/>
      <c r="PE2" s="123"/>
      <c r="PF2" s="123"/>
      <c r="PG2" s="123"/>
      <c r="PH2" s="123"/>
      <c r="PI2" s="123"/>
      <c r="PJ2" s="123"/>
      <c r="PK2" s="123"/>
      <c r="PL2" s="123"/>
      <c r="PM2" s="123"/>
      <c r="PN2" s="123"/>
      <c r="PO2" s="123"/>
      <c r="PP2" s="123"/>
      <c r="PQ2" s="123"/>
      <c r="PR2" s="123"/>
      <c r="PS2" s="123"/>
      <c r="PT2" s="123"/>
      <c r="PU2" s="123"/>
      <c r="PV2" s="123"/>
      <c r="PW2" s="123"/>
      <c r="PX2" s="123"/>
      <c r="PY2" s="123"/>
      <c r="PZ2" s="123"/>
      <c r="QA2" s="123"/>
      <c r="QB2" s="123"/>
      <c r="QC2" s="123"/>
      <c r="QD2" s="123"/>
      <c r="QE2" s="123"/>
      <c r="QF2" s="123"/>
      <c r="QG2" s="123"/>
      <c r="QH2" s="123"/>
      <c r="QI2" s="123"/>
      <c r="QJ2" s="123"/>
      <c r="QK2" s="123"/>
      <c r="QL2" s="123"/>
      <c r="QM2" s="123"/>
      <c r="QN2" s="123"/>
      <c r="QO2" s="123"/>
      <c r="QP2" s="123"/>
      <c r="QQ2" s="123"/>
      <c r="QR2" s="123"/>
      <c r="QS2" s="123"/>
      <c r="QT2" s="123"/>
      <c r="QU2" s="123"/>
      <c r="QV2" s="123"/>
      <c r="QW2" s="123"/>
      <c r="QX2" s="123"/>
      <c r="QY2" s="123"/>
      <c r="QZ2" s="123"/>
      <c r="RA2" s="123"/>
      <c r="RB2" s="123"/>
      <c r="RC2" s="123"/>
      <c r="RD2" s="123"/>
      <c r="RE2" s="123"/>
      <c r="RF2" s="123"/>
      <c r="RG2" s="123"/>
      <c r="RH2" s="123"/>
      <c r="RI2" s="123"/>
      <c r="RJ2" s="123"/>
      <c r="RK2" s="123"/>
      <c r="RL2" s="123"/>
      <c r="RM2" s="123"/>
      <c r="RN2" s="123"/>
      <c r="RO2" s="123"/>
      <c r="RP2" s="123"/>
      <c r="RQ2" s="123"/>
      <c r="RR2" s="123"/>
      <c r="RS2" s="123"/>
      <c r="RT2" s="123"/>
      <c r="RU2" s="123"/>
      <c r="RV2" s="123"/>
      <c r="RW2" s="123"/>
      <c r="RX2" s="123"/>
      <c r="RY2" s="123"/>
      <c r="RZ2" s="123"/>
      <c r="SA2" s="123"/>
      <c r="SB2" s="123"/>
      <c r="SC2" s="123"/>
      <c r="SD2" s="123"/>
      <c r="SE2" s="123"/>
      <c r="SF2" s="123"/>
      <c r="SG2" s="123"/>
      <c r="SH2" s="123"/>
      <c r="SI2" s="123"/>
      <c r="SJ2" s="123"/>
      <c r="SK2" s="123"/>
      <c r="SL2" s="123"/>
      <c r="SM2" s="123"/>
      <c r="SN2" s="123"/>
      <c r="SO2" s="123"/>
      <c r="SP2" s="123"/>
      <c r="SQ2" s="123"/>
      <c r="SR2" s="123"/>
      <c r="SS2" s="123"/>
      <c r="ST2" s="123"/>
      <c r="SU2" s="123"/>
      <c r="SV2" s="123"/>
      <c r="SW2" s="123"/>
      <c r="SX2" s="123"/>
      <c r="SY2" s="123"/>
      <c r="SZ2" s="123"/>
      <c r="TA2" s="123"/>
      <c r="TB2" s="123"/>
      <c r="TC2" s="123"/>
      <c r="TD2" s="123"/>
      <c r="TE2" s="123"/>
      <c r="TF2" s="123"/>
      <c r="TG2" s="123"/>
      <c r="TH2" s="123"/>
      <c r="TI2" s="123"/>
      <c r="TJ2" s="123"/>
      <c r="TK2" s="123"/>
      <c r="TL2" s="123"/>
      <c r="TM2" s="123"/>
      <c r="TN2" s="123"/>
      <c r="TO2" s="123"/>
      <c r="TP2" s="123"/>
      <c r="TQ2" s="123"/>
      <c r="TR2" s="123"/>
    </row>
    <row r="3" spans="1:538" s="126" customFormat="1" ht="70.5" customHeight="1" thickBot="1" x14ac:dyDescent="0.25">
      <c r="A3" s="226" t="s">
        <v>76</v>
      </c>
      <c r="B3" s="226" t="s">
        <v>75</v>
      </c>
      <c r="C3" s="227" t="s">
        <v>136</v>
      </c>
      <c r="D3" s="228" t="s">
        <v>138</v>
      </c>
      <c r="E3" s="225" t="s">
        <v>141</v>
      </c>
      <c r="F3" s="225" t="s">
        <v>139</v>
      </c>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25"/>
      <c r="CM3" s="125"/>
      <c r="CN3" s="125"/>
      <c r="CO3" s="125"/>
      <c r="CP3" s="125"/>
      <c r="CQ3" s="125"/>
      <c r="CR3" s="125"/>
      <c r="CS3" s="125"/>
      <c r="CT3" s="125"/>
      <c r="CU3" s="125"/>
      <c r="CV3" s="125"/>
      <c r="CW3" s="125"/>
      <c r="CX3" s="125"/>
      <c r="CY3" s="125"/>
      <c r="CZ3" s="125"/>
      <c r="DA3" s="125"/>
      <c r="DB3" s="125"/>
      <c r="DC3" s="125"/>
      <c r="DD3" s="125"/>
      <c r="DE3" s="125"/>
      <c r="DF3" s="125"/>
      <c r="DG3" s="125"/>
      <c r="DH3" s="125"/>
      <c r="DI3" s="125"/>
      <c r="DJ3" s="125"/>
      <c r="DK3" s="125"/>
      <c r="DL3" s="125"/>
      <c r="DM3" s="125"/>
      <c r="DN3" s="125"/>
      <c r="DO3" s="125"/>
      <c r="DP3" s="125"/>
      <c r="DQ3" s="125"/>
      <c r="DR3" s="125"/>
      <c r="DS3" s="125"/>
      <c r="DT3" s="125"/>
      <c r="DU3" s="125"/>
      <c r="DV3" s="125"/>
      <c r="DW3" s="125"/>
      <c r="DX3" s="125"/>
      <c r="DY3" s="125"/>
      <c r="DZ3" s="125"/>
      <c r="EA3" s="125"/>
      <c r="EB3" s="125"/>
      <c r="EC3" s="125"/>
      <c r="ED3" s="125"/>
      <c r="EE3" s="125"/>
      <c r="EF3" s="125"/>
      <c r="EG3" s="125"/>
      <c r="EH3" s="125"/>
      <c r="EI3" s="125"/>
      <c r="EJ3" s="125"/>
      <c r="EK3" s="125"/>
      <c r="EL3" s="125"/>
      <c r="EM3" s="125"/>
      <c r="EN3" s="125"/>
      <c r="EO3" s="125"/>
      <c r="EP3" s="125"/>
      <c r="EQ3" s="125"/>
      <c r="ER3" s="125"/>
      <c r="ES3" s="125"/>
      <c r="ET3" s="125"/>
      <c r="EU3" s="125"/>
      <c r="EV3" s="125"/>
      <c r="EW3" s="125"/>
      <c r="EX3" s="125"/>
      <c r="EY3" s="125"/>
      <c r="EZ3" s="125"/>
      <c r="FA3" s="125"/>
      <c r="FB3" s="125"/>
      <c r="FC3" s="125"/>
      <c r="FD3" s="125"/>
      <c r="FE3" s="125"/>
      <c r="FF3" s="125"/>
      <c r="FG3" s="125"/>
      <c r="FH3" s="125"/>
      <c r="FI3" s="125"/>
      <c r="FJ3" s="125"/>
      <c r="FK3" s="125"/>
      <c r="FL3" s="125"/>
      <c r="FM3" s="125"/>
      <c r="FN3" s="125"/>
      <c r="FO3" s="125"/>
      <c r="FP3" s="125"/>
      <c r="FQ3" s="125"/>
      <c r="FR3" s="125"/>
      <c r="FS3" s="125"/>
      <c r="FT3" s="125"/>
      <c r="FU3" s="125"/>
      <c r="FV3" s="125"/>
      <c r="FW3" s="125"/>
      <c r="FX3" s="125"/>
      <c r="FY3" s="125"/>
      <c r="FZ3" s="125"/>
      <c r="GA3" s="125"/>
      <c r="GB3" s="125"/>
      <c r="GC3" s="125"/>
      <c r="GD3" s="125"/>
      <c r="GE3" s="125"/>
      <c r="GF3" s="125"/>
      <c r="GG3" s="125"/>
      <c r="GH3" s="125"/>
      <c r="GI3" s="125"/>
      <c r="GJ3" s="125"/>
      <c r="GK3" s="125"/>
      <c r="GL3" s="125"/>
      <c r="GM3" s="125"/>
      <c r="GN3" s="125"/>
      <c r="GO3" s="125"/>
      <c r="GP3" s="125"/>
      <c r="GQ3" s="125"/>
      <c r="GR3" s="125"/>
      <c r="GS3" s="125"/>
      <c r="GT3" s="125"/>
      <c r="GU3" s="125"/>
      <c r="GV3" s="125"/>
      <c r="GW3" s="125"/>
      <c r="GX3" s="125"/>
      <c r="GY3" s="125"/>
      <c r="GZ3" s="125"/>
      <c r="HA3" s="125"/>
      <c r="HB3" s="125"/>
      <c r="HC3" s="125"/>
      <c r="HD3" s="125"/>
      <c r="HE3" s="125"/>
      <c r="HF3" s="125"/>
      <c r="HG3" s="125"/>
      <c r="HH3" s="125"/>
      <c r="HI3" s="125"/>
      <c r="HJ3" s="125"/>
      <c r="HK3" s="125"/>
      <c r="HL3" s="125"/>
      <c r="HM3" s="125"/>
      <c r="HN3" s="125"/>
      <c r="HO3" s="125"/>
      <c r="HP3" s="125"/>
      <c r="HQ3" s="125"/>
      <c r="HR3" s="125"/>
      <c r="HS3" s="125"/>
      <c r="HT3" s="125"/>
      <c r="HU3" s="125"/>
      <c r="HV3" s="125"/>
      <c r="HW3" s="125"/>
      <c r="HX3" s="125"/>
      <c r="HY3" s="125"/>
      <c r="HZ3" s="125"/>
      <c r="IA3" s="125"/>
      <c r="IB3" s="125"/>
      <c r="IC3" s="125"/>
      <c r="ID3" s="125"/>
      <c r="IE3" s="125"/>
      <c r="IF3" s="125"/>
      <c r="IG3" s="125"/>
      <c r="IH3" s="125"/>
      <c r="II3" s="125"/>
      <c r="IJ3" s="125"/>
      <c r="IK3" s="125"/>
      <c r="IL3" s="125"/>
      <c r="IM3" s="125"/>
      <c r="IN3" s="125"/>
      <c r="IO3" s="125"/>
      <c r="IP3" s="125"/>
      <c r="IQ3" s="125"/>
      <c r="IR3" s="125"/>
      <c r="IS3" s="125"/>
      <c r="IT3" s="125"/>
      <c r="IU3" s="125"/>
      <c r="IV3" s="125"/>
      <c r="IW3" s="125"/>
      <c r="IX3" s="125"/>
      <c r="IY3" s="125"/>
      <c r="IZ3" s="125"/>
      <c r="JA3" s="125"/>
      <c r="JB3" s="125"/>
      <c r="JC3" s="125"/>
      <c r="JD3" s="125"/>
      <c r="JE3" s="125"/>
      <c r="JF3" s="125"/>
      <c r="JG3" s="125"/>
      <c r="JH3" s="125"/>
      <c r="JI3" s="125"/>
      <c r="JJ3" s="125"/>
      <c r="JK3" s="125"/>
      <c r="JL3" s="125"/>
      <c r="JM3" s="125"/>
      <c r="JN3" s="125"/>
      <c r="JO3" s="125"/>
      <c r="JP3" s="125"/>
      <c r="JQ3" s="125"/>
      <c r="JR3" s="125"/>
      <c r="JS3" s="125"/>
      <c r="JT3" s="125"/>
      <c r="JU3" s="125"/>
      <c r="JV3" s="125"/>
      <c r="JW3" s="125"/>
      <c r="JX3" s="125"/>
      <c r="JY3" s="125"/>
      <c r="JZ3" s="125"/>
      <c r="KA3" s="125"/>
      <c r="KB3" s="125"/>
      <c r="KC3" s="125"/>
      <c r="KD3" s="125"/>
      <c r="KE3" s="125"/>
      <c r="KF3" s="125"/>
      <c r="KG3" s="125"/>
      <c r="KH3" s="125"/>
      <c r="KI3" s="125"/>
      <c r="KJ3" s="125"/>
      <c r="KK3" s="125"/>
      <c r="KL3" s="125"/>
      <c r="KM3" s="125"/>
      <c r="KN3" s="125"/>
      <c r="KO3" s="125"/>
      <c r="KP3" s="125"/>
      <c r="KQ3" s="125"/>
      <c r="KR3" s="125"/>
      <c r="KS3" s="125"/>
      <c r="KT3" s="125"/>
      <c r="KU3" s="125"/>
      <c r="KV3" s="125"/>
      <c r="KW3" s="125"/>
      <c r="KX3" s="125"/>
      <c r="KY3" s="125"/>
      <c r="KZ3" s="125"/>
      <c r="LA3" s="125"/>
      <c r="LB3" s="125"/>
      <c r="LC3" s="125"/>
      <c r="LD3" s="125"/>
      <c r="LE3" s="125"/>
      <c r="LF3" s="125"/>
      <c r="LG3" s="125"/>
      <c r="LH3" s="125"/>
      <c r="LI3" s="125"/>
      <c r="LJ3" s="125"/>
      <c r="LK3" s="125"/>
      <c r="LL3" s="125"/>
      <c r="LM3" s="125"/>
      <c r="LN3" s="125"/>
      <c r="LO3" s="125"/>
      <c r="LP3" s="125"/>
      <c r="LQ3" s="125"/>
      <c r="LR3" s="125"/>
      <c r="LS3" s="125"/>
      <c r="LT3" s="125"/>
      <c r="LU3" s="125"/>
      <c r="LV3" s="125"/>
      <c r="LW3" s="125"/>
      <c r="LX3" s="125"/>
      <c r="LY3" s="125"/>
      <c r="LZ3" s="125"/>
      <c r="MA3" s="125"/>
      <c r="MB3" s="125"/>
      <c r="MC3" s="125"/>
      <c r="MD3" s="125"/>
      <c r="ME3" s="125"/>
      <c r="MF3" s="125"/>
      <c r="MG3" s="125"/>
      <c r="MH3" s="125"/>
      <c r="MI3" s="125"/>
      <c r="MJ3" s="125"/>
      <c r="MK3" s="125"/>
      <c r="ML3" s="125"/>
      <c r="MM3" s="125"/>
      <c r="MN3" s="125"/>
      <c r="MO3" s="125"/>
      <c r="MP3" s="125"/>
      <c r="MQ3" s="125"/>
      <c r="MR3" s="125"/>
      <c r="MS3" s="125"/>
      <c r="MT3" s="125"/>
      <c r="MU3" s="125"/>
      <c r="MV3" s="125"/>
      <c r="MW3" s="125"/>
      <c r="MX3" s="125"/>
      <c r="MY3" s="125"/>
      <c r="MZ3" s="125"/>
      <c r="NA3" s="125"/>
      <c r="NB3" s="125"/>
      <c r="NC3" s="125"/>
      <c r="ND3" s="125"/>
      <c r="NE3" s="125"/>
      <c r="NF3" s="125"/>
      <c r="NG3" s="125"/>
      <c r="NH3" s="125"/>
      <c r="NI3" s="125"/>
      <c r="NJ3" s="125"/>
      <c r="NK3" s="125"/>
      <c r="NL3" s="125"/>
      <c r="NM3" s="125"/>
      <c r="NN3" s="125"/>
      <c r="NO3" s="125"/>
      <c r="NP3" s="125"/>
      <c r="NQ3" s="125"/>
      <c r="NR3" s="125"/>
      <c r="NS3" s="125"/>
      <c r="NT3" s="125"/>
      <c r="NU3" s="125"/>
      <c r="NV3" s="125"/>
      <c r="NW3" s="125"/>
      <c r="NX3" s="125"/>
      <c r="NY3" s="125"/>
      <c r="NZ3" s="125"/>
      <c r="OA3" s="125"/>
      <c r="OB3" s="125"/>
      <c r="OC3" s="125"/>
      <c r="OD3" s="125"/>
      <c r="OE3" s="125"/>
      <c r="OF3" s="125"/>
      <c r="OG3" s="125"/>
      <c r="OH3" s="125"/>
      <c r="OI3" s="125"/>
      <c r="OJ3" s="125"/>
      <c r="OK3" s="125"/>
      <c r="OL3" s="125"/>
      <c r="OM3" s="125"/>
      <c r="ON3" s="125"/>
      <c r="OO3" s="125"/>
      <c r="OP3" s="125"/>
      <c r="OQ3" s="125"/>
      <c r="OR3" s="125"/>
      <c r="OS3" s="125"/>
      <c r="OT3" s="125"/>
      <c r="OU3" s="125"/>
      <c r="OV3" s="125"/>
      <c r="OW3" s="125"/>
      <c r="OX3" s="125"/>
      <c r="OY3" s="125"/>
      <c r="OZ3" s="125"/>
      <c r="PA3" s="125"/>
      <c r="PB3" s="125"/>
      <c r="PC3" s="125"/>
      <c r="PD3" s="125"/>
      <c r="PE3" s="125"/>
      <c r="PF3" s="125"/>
      <c r="PG3" s="125"/>
      <c r="PH3" s="125"/>
      <c r="PI3" s="125"/>
      <c r="PJ3" s="125"/>
      <c r="PK3" s="125"/>
      <c r="PL3" s="125"/>
      <c r="PM3" s="125"/>
      <c r="PN3" s="125"/>
      <c r="PO3" s="125"/>
      <c r="PP3" s="125"/>
      <c r="PQ3" s="125"/>
      <c r="PR3" s="125"/>
      <c r="PS3" s="125"/>
      <c r="PT3" s="125"/>
      <c r="PU3" s="125"/>
      <c r="PV3" s="125"/>
      <c r="PW3" s="125"/>
      <c r="PX3" s="125"/>
      <c r="PY3" s="125"/>
      <c r="PZ3" s="125"/>
      <c r="QA3" s="125"/>
      <c r="QB3" s="125"/>
      <c r="QC3" s="125"/>
      <c r="QD3" s="125"/>
      <c r="QE3" s="125"/>
      <c r="QF3" s="125"/>
      <c r="QG3" s="125"/>
      <c r="QH3" s="125"/>
      <c r="QI3" s="125"/>
      <c r="QJ3" s="125"/>
      <c r="QK3" s="125"/>
      <c r="QL3" s="125"/>
      <c r="QM3" s="125"/>
      <c r="QN3" s="125"/>
      <c r="QO3" s="125"/>
      <c r="QP3" s="125"/>
      <c r="QQ3" s="125"/>
      <c r="QR3" s="125"/>
      <c r="QS3" s="125"/>
      <c r="QT3" s="125"/>
      <c r="QU3" s="125"/>
      <c r="QV3" s="125"/>
      <c r="QW3" s="125"/>
      <c r="QX3" s="125"/>
      <c r="QY3" s="125"/>
      <c r="QZ3" s="125"/>
      <c r="RA3" s="125"/>
      <c r="RB3" s="125"/>
      <c r="RC3" s="125"/>
      <c r="RD3" s="125"/>
      <c r="RE3" s="125"/>
      <c r="RF3" s="125"/>
      <c r="RG3" s="125"/>
      <c r="RH3" s="125"/>
      <c r="RI3" s="125"/>
      <c r="RJ3" s="125"/>
      <c r="RK3" s="125"/>
      <c r="RL3" s="125"/>
      <c r="RM3" s="125"/>
      <c r="RN3" s="125"/>
      <c r="RO3" s="125"/>
      <c r="RP3" s="125"/>
      <c r="RQ3" s="125"/>
      <c r="RR3" s="125"/>
      <c r="RS3" s="125"/>
      <c r="RT3" s="125"/>
      <c r="RU3" s="125"/>
      <c r="RV3" s="125"/>
      <c r="RW3" s="125"/>
      <c r="RX3" s="125"/>
      <c r="RY3" s="125"/>
      <c r="RZ3" s="125"/>
      <c r="SA3" s="125"/>
      <c r="SB3" s="125"/>
      <c r="SC3" s="125"/>
      <c r="SD3" s="125"/>
      <c r="SE3" s="125"/>
      <c r="SF3" s="125"/>
      <c r="SG3" s="125"/>
      <c r="SH3" s="125"/>
      <c r="SI3" s="125"/>
      <c r="SJ3" s="125"/>
      <c r="SK3" s="125"/>
      <c r="SL3" s="125"/>
      <c r="SM3" s="125"/>
      <c r="SN3" s="125"/>
      <c r="SO3" s="125"/>
      <c r="SP3" s="125"/>
      <c r="SQ3" s="125"/>
      <c r="SR3" s="125"/>
      <c r="SS3" s="125"/>
      <c r="ST3" s="125"/>
      <c r="SU3" s="125"/>
      <c r="SV3" s="125"/>
      <c r="SW3" s="125"/>
      <c r="SX3" s="125"/>
      <c r="SY3" s="125"/>
      <c r="SZ3" s="125"/>
      <c r="TA3" s="125"/>
      <c r="TB3" s="125"/>
      <c r="TC3" s="125"/>
      <c r="TD3" s="125"/>
      <c r="TE3" s="125"/>
      <c r="TF3" s="125"/>
      <c r="TG3" s="125"/>
      <c r="TH3" s="125"/>
      <c r="TI3" s="125"/>
      <c r="TJ3" s="125"/>
      <c r="TK3" s="125"/>
      <c r="TL3" s="125"/>
      <c r="TM3" s="125"/>
      <c r="TN3" s="125"/>
      <c r="TO3" s="125"/>
      <c r="TP3" s="125"/>
      <c r="TQ3" s="125"/>
      <c r="TR3" s="125"/>
    </row>
    <row r="4" spans="1:538" s="132" customFormat="1" ht="24.95" customHeight="1" x14ac:dyDescent="0.25">
      <c r="A4" s="127">
        <v>1</v>
      </c>
      <c r="B4" s="128" t="s">
        <v>74</v>
      </c>
      <c r="C4" s="129">
        <v>92806570546.029999</v>
      </c>
      <c r="D4" s="130">
        <v>68003077437.810005</v>
      </c>
      <c r="E4" s="221">
        <f>Table38468634533267589378[[#This Row],[DEBT STOCK AS AT Q2, 2020]]/Table38468634533267589378[[#This Row],[DEBT STOCK AS AT Q2, 2019]]-1</f>
        <v>0.3647407447244313</v>
      </c>
      <c r="F4" s="223">
        <f>Table38468634533267589378[[#This Row],[DEBT STOCK AS AT Q2, 2020]]/Table38468634533267589378[[#Totals],[DEBT STOCK AS AT Q2, 2020]]</f>
        <v>2.215113037908124E-2</v>
      </c>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c r="NY4" s="131"/>
      <c r="NZ4" s="131"/>
      <c r="OA4" s="131"/>
      <c r="OB4" s="131"/>
      <c r="OC4" s="131"/>
      <c r="OD4" s="131"/>
      <c r="OE4" s="131"/>
      <c r="OF4" s="131"/>
      <c r="OG4" s="131"/>
      <c r="OH4" s="131"/>
      <c r="OI4" s="131"/>
      <c r="OJ4" s="131"/>
      <c r="OK4" s="131"/>
      <c r="OL4" s="131"/>
      <c r="OM4" s="131"/>
      <c r="ON4" s="131"/>
      <c r="OO4" s="131"/>
      <c r="OP4" s="131"/>
      <c r="OQ4" s="131"/>
      <c r="OR4" s="131"/>
      <c r="OS4" s="131"/>
      <c r="OT4" s="131"/>
      <c r="OU4" s="131"/>
      <c r="OV4" s="131"/>
      <c r="OW4" s="131"/>
      <c r="OX4" s="131"/>
      <c r="OY4" s="131"/>
      <c r="OZ4" s="131"/>
      <c r="PA4" s="131"/>
      <c r="PB4" s="131"/>
      <c r="PC4" s="131"/>
      <c r="PD4" s="131"/>
      <c r="PE4" s="131"/>
      <c r="PF4" s="131"/>
      <c r="PG4" s="131"/>
      <c r="PH4" s="131"/>
      <c r="PI4" s="131"/>
      <c r="PJ4" s="131"/>
      <c r="PK4" s="131"/>
      <c r="PL4" s="131"/>
      <c r="PM4" s="131"/>
      <c r="PN4" s="131"/>
      <c r="PO4" s="131"/>
      <c r="PP4" s="131"/>
      <c r="PQ4" s="131"/>
      <c r="PR4" s="131"/>
      <c r="PS4" s="131"/>
      <c r="PT4" s="131"/>
      <c r="PU4" s="131"/>
      <c r="PV4" s="131"/>
      <c r="PW4" s="131"/>
      <c r="PX4" s="131"/>
      <c r="PY4" s="131"/>
      <c r="PZ4" s="131"/>
      <c r="QA4" s="131"/>
      <c r="QB4" s="131"/>
      <c r="QC4" s="131"/>
      <c r="QD4" s="131"/>
      <c r="QE4" s="131"/>
      <c r="QF4" s="131"/>
      <c r="QG4" s="131"/>
      <c r="QH4" s="131"/>
      <c r="QI4" s="131"/>
      <c r="QJ4" s="131"/>
      <c r="QK4" s="131"/>
      <c r="QL4" s="131"/>
      <c r="QM4" s="131"/>
      <c r="QN4" s="131"/>
      <c r="QO4" s="131"/>
      <c r="QP4" s="131"/>
      <c r="QQ4" s="131"/>
      <c r="QR4" s="131"/>
      <c r="QS4" s="131"/>
      <c r="QT4" s="131"/>
      <c r="QU4" s="131"/>
      <c r="QV4" s="131"/>
      <c r="QW4" s="131"/>
      <c r="QX4" s="131"/>
      <c r="QY4" s="131"/>
      <c r="QZ4" s="131"/>
      <c r="RA4" s="131"/>
      <c r="RB4" s="131"/>
      <c r="RC4" s="131"/>
      <c r="RD4" s="131"/>
      <c r="RE4" s="131"/>
      <c r="RF4" s="131"/>
      <c r="RG4" s="131"/>
      <c r="RH4" s="131"/>
      <c r="RI4" s="131"/>
      <c r="RJ4" s="131"/>
      <c r="RK4" s="131"/>
      <c r="RL4" s="131"/>
      <c r="RM4" s="131"/>
      <c r="RN4" s="131"/>
      <c r="RO4" s="131"/>
      <c r="RP4" s="131"/>
      <c r="RQ4" s="131"/>
      <c r="RR4" s="131"/>
      <c r="RS4" s="131"/>
      <c r="RT4" s="131"/>
      <c r="RU4" s="131"/>
      <c r="RV4" s="131"/>
      <c r="RW4" s="131"/>
      <c r="RX4" s="131"/>
      <c r="RY4" s="131"/>
      <c r="RZ4" s="131"/>
      <c r="SA4" s="131"/>
      <c r="SB4" s="131"/>
      <c r="SC4" s="131"/>
      <c r="SD4" s="131"/>
      <c r="SE4" s="131"/>
      <c r="SF4" s="131"/>
      <c r="SG4" s="131"/>
      <c r="SH4" s="131"/>
      <c r="SI4" s="131"/>
      <c r="SJ4" s="131"/>
      <c r="SK4" s="131"/>
      <c r="SL4" s="131"/>
      <c r="SM4" s="131"/>
      <c r="SN4" s="131"/>
      <c r="SO4" s="131"/>
      <c r="SP4" s="131"/>
      <c r="SQ4" s="131"/>
      <c r="SR4" s="131"/>
      <c r="SS4" s="131"/>
      <c r="ST4" s="131"/>
      <c r="SU4" s="131"/>
      <c r="SV4" s="131"/>
      <c r="SW4" s="131"/>
      <c r="SX4" s="131"/>
      <c r="SY4" s="131"/>
      <c r="SZ4" s="131"/>
      <c r="TA4" s="131"/>
      <c r="TB4" s="131"/>
      <c r="TC4" s="131"/>
      <c r="TD4" s="131"/>
      <c r="TE4" s="131"/>
      <c r="TF4" s="131"/>
      <c r="TG4" s="131"/>
      <c r="TH4" s="131"/>
      <c r="TI4" s="131"/>
      <c r="TJ4" s="131"/>
      <c r="TK4" s="131"/>
      <c r="TL4" s="131"/>
      <c r="TM4" s="131"/>
      <c r="TN4" s="131"/>
      <c r="TO4" s="131"/>
      <c r="TP4" s="131"/>
      <c r="TQ4" s="131"/>
      <c r="TR4" s="131"/>
    </row>
    <row r="5" spans="1:538" s="135" customFormat="1" ht="24.95" customHeight="1" x14ac:dyDescent="0.25">
      <c r="A5" s="133">
        <v>2</v>
      </c>
      <c r="B5" s="134" t="s">
        <v>73</v>
      </c>
      <c r="C5" s="129">
        <v>100599569235.96501</v>
      </c>
      <c r="D5" s="130">
        <v>95219782086.13501</v>
      </c>
      <c r="E5" s="221">
        <f>Table38468634533267589378[[#This Row],[DEBT STOCK AS AT Q2, 2020]]/Table38468634533267589378[[#This Row],[DEBT STOCK AS AT Q2, 2019]]-1</f>
        <v>5.6498629087005092E-2</v>
      </c>
      <c r="F5" s="223">
        <f>Table38468634533267589378[[#This Row],[DEBT STOCK AS AT Q2, 2020]]/Table38468634533267589378[[#Totals],[DEBT STOCK AS AT Q2, 2020]]</f>
        <v>2.4011168186847686E-2</v>
      </c>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c r="BP5" s="131"/>
      <c r="BQ5" s="131"/>
      <c r="BR5" s="131"/>
      <c r="BS5" s="131"/>
      <c r="BT5" s="131"/>
      <c r="BU5" s="131"/>
      <c r="BV5" s="131"/>
      <c r="BW5" s="131"/>
      <c r="BX5" s="131"/>
      <c r="BY5" s="131"/>
      <c r="BZ5" s="131"/>
      <c r="CA5" s="131"/>
      <c r="CB5" s="131"/>
      <c r="CC5" s="131"/>
      <c r="CD5" s="131"/>
      <c r="CE5" s="131"/>
      <c r="CF5" s="131"/>
      <c r="CG5" s="131"/>
      <c r="CH5" s="131"/>
      <c r="CI5" s="131"/>
      <c r="CJ5" s="131"/>
      <c r="CK5" s="131"/>
      <c r="CL5" s="131"/>
      <c r="CM5" s="131"/>
      <c r="CN5" s="131"/>
      <c r="CO5" s="131"/>
      <c r="CP5" s="131"/>
      <c r="CQ5" s="131"/>
      <c r="CR5" s="131"/>
      <c r="CS5" s="131"/>
      <c r="CT5" s="131"/>
      <c r="CU5" s="131"/>
      <c r="CV5" s="131"/>
      <c r="CW5" s="131"/>
      <c r="CX5" s="131"/>
      <c r="CY5" s="131"/>
      <c r="CZ5" s="131"/>
      <c r="DA5" s="131"/>
      <c r="DB5" s="131"/>
      <c r="DC5" s="131"/>
      <c r="DD5" s="131"/>
      <c r="DE5" s="131"/>
      <c r="DF5" s="131"/>
      <c r="DG5" s="131"/>
      <c r="DH5" s="131"/>
      <c r="DI5" s="131"/>
      <c r="DJ5" s="131"/>
      <c r="DK5" s="131"/>
      <c r="DL5" s="131"/>
      <c r="DM5" s="131"/>
      <c r="DN5" s="131"/>
      <c r="DO5" s="131"/>
      <c r="DP5" s="131"/>
      <c r="DQ5" s="131"/>
      <c r="DR5" s="131"/>
      <c r="DS5" s="131"/>
      <c r="DT5" s="131"/>
      <c r="DU5" s="131"/>
      <c r="DV5" s="131"/>
      <c r="DW5" s="131"/>
      <c r="DX5" s="131"/>
      <c r="DY5" s="131"/>
      <c r="DZ5" s="131"/>
      <c r="EA5" s="131"/>
      <c r="EB5" s="131"/>
      <c r="EC5" s="131"/>
      <c r="ED5" s="131"/>
      <c r="EE5" s="131"/>
      <c r="EF5" s="131"/>
      <c r="EG5" s="131"/>
      <c r="EH5" s="131"/>
      <c r="EI5" s="131"/>
      <c r="EJ5" s="131"/>
      <c r="EK5" s="131"/>
      <c r="EL5" s="131"/>
      <c r="EM5" s="131"/>
      <c r="EN5" s="131"/>
      <c r="EO5" s="131"/>
      <c r="EP5" s="131"/>
      <c r="EQ5" s="131"/>
      <c r="ER5" s="131"/>
      <c r="ES5" s="131"/>
      <c r="ET5" s="131"/>
      <c r="EU5" s="131"/>
      <c r="EV5" s="131"/>
      <c r="EW5" s="131"/>
      <c r="EX5" s="131"/>
      <c r="EY5" s="131"/>
      <c r="EZ5" s="131"/>
      <c r="FA5" s="131"/>
      <c r="FB5" s="131"/>
      <c r="FC5" s="131"/>
      <c r="FD5" s="131"/>
      <c r="FE5" s="131"/>
      <c r="FF5" s="131"/>
      <c r="FG5" s="131"/>
      <c r="FH5" s="131"/>
      <c r="FI5" s="131"/>
      <c r="FJ5" s="131"/>
      <c r="FK5" s="131"/>
      <c r="FL5" s="131"/>
      <c r="FM5" s="131"/>
      <c r="FN5" s="131"/>
      <c r="FO5" s="131"/>
      <c r="FP5" s="131"/>
      <c r="FQ5" s="131"/>
      <c r="FR5" s="131"/>
      <c r="FS5" s="131"/>
      <c r="FT5" s="131"/>
      <c r="FU5" s="131"/>
      <c r="FV5" s="131"/>
      <c r="FW5" s="131"/>
      <c r="FX5" s="131"/>
      <c r="FY5" s="131"/>
      <c r="FZ5" s="131"/>
      <c r="GA5" s="131"/>
      <c r="GB5" s="131"/>
      <c r="GC5" s="131"/>
      <c r="GD5" s="131"/>
      <c r="GE5" s="131"/>
      <c r="GF5" s="131"/>
      <c r="GG5" s="131"/>
      <c r="GH5" s="131"/>
      <c r="GI5" s="131"/>
      <c r="GJ5" s="131"/>
      <c r="GK5" s="131"/>
      <c r="GL5" s="131"/>
      <c r="GM5" s="131"/>
      <c r="GN5" s="131"/>
      <c r="GO5" s="131"/>
      <c r="GP5" s="131"/>
      <c r="GQ5" s="131"/>
      <c r="GR5" s="131"/>
      <c r="GS5" s="131"/>
      <c r="GT5" s="131"/>
      <c r="GU5" s="131"/>
      <c r="GV5" s="131"/>
      <c r="GW5" s="131"/>
      <c r="GX5" s="131"/>
      <c r="GY5" s="131"/>
      <c r="GZ5" s="131"/>
      <c r="HA5" s="131"/>
      <c r="HB5" s="131"/>
      <c r="HC5" s="131"/>
      <c r="HD5" s="131"/>
      <c r="HE5" s="131"/>
      <c r="HF5" s="131"/>
      <c r="HG5" s="131"/>
      <c r="HH5" s="131"/>
      <c r="HI5" s="131"/>
      <c r="HJ5" s="131"/>
      <c r="HK5" s="131"/>
      <c r="HL5" s="131"/>
      <c r="HM5" s="131"/>
      <c r="HN5" s="131"/>
      <c r="HO5" s="131"/>
      <c r="HP5" s="131"/>
      <c r="HQ5" s="131"/>
      <c r="HR5" s="131"/>
      <c r="HS5" s="131"/>
      <c r="HT5" s="131"/>
      <c r="HU5" s="131"/>
      <c r="HV5" s="131"/>
      <c r="HW5" s="131"/>
      <c r="HX5" s="131"/>
      <c r="HY5" s="131"/>
      <c r="HZ5" s="131"/>
      <c r="IA5" s="131"/>
      <c r="IB5" s="131"/>
      <c r="IC5" s="131"/>
      <c r="ID5" s="131"/>
      <c r="IE5" s="131"/>
      <c r="IF5" s="131"/>
      <c r="IG5" s="131"/>
      <c r="IH5" s="131"/>
      <c r="II5" s="131"/>
      <c r="IJ5" s="131"/>
      <c r="IK5" s="131"/>
      <c r="IL5" s="131"/>
      <c r="IM5" s="131"/>
      <c r="IN5" s="131"/>
      <c r="IO5" s="131"/>
      <c r="IP5" s="131"/>
      <c r="IQ5" s="131"/>
      <c r="IR5" s="131"/>
      <c r="IS5" s="131"/>
      <c r="IT5" s="131"/>
      <c r="IU5" s="131"/>
      <c r="IV5" s="131"/>
      <c r="IW5" s="131"/>
      <c r="IX5" s="131"/>
      <c r="IY5" s="131"/>
      <c r="IZ5" s="131"/>
      <c r="JA5" s="131"/>
      <c r="JB5" s="131"/>
      <c r="JC5" s="131"/>
      <c r="JD5" s="131"/>
      <c r="JE5" s="131"/>
      <c r="JF5" s="131"/>
      <c r="JG5" s="131"/>
      <c r="JH5" s="131"/>
      <c r="JI5" s="131"/>
      <c r="JJ5" s="131"/>
      <c r="JK5" s="131"/>
      <c r="JL5" s="131"/>
      <c r="JM5" s="131"/>
      <c r="JN5" s="131"/>
      <c r="JO5" s="131"/>
      <c r="JP5" s="131"/>
      <c r="JQ5" s="131"/>
      <c r="JR5" s="131"/>
      <c r="JS5" s="131"/>
      <c r="JT5" s="131"/>
      <c r="JU5" s="131"/>
      <c r="JV5" s="131"/>
      <c r="JW5" s="131"/>
      <c r="JX5" s="131"/>
      <c r="JY5" s="131"/>
      <c r="JZ5" s="131"/>
      <c r="KA5" s="131"/>
      <c r="KB5" s="131"/>
      <c r="KC5" s="131"/>
      <c r="KD5" s="131"/>
      <c r="KE5" s="131"/>
      <c r="KF5" s="131"/>
      <c r="KG5" s="131"/>
      <c r="KH5" s="131"/>
      <c r="KI5" s="131"/>
      <c r="KJ5" s="131"/>
      <c r="KK5" s="131"/>
      <c r="KL5" s="131"/>
      <c r="KM5" s="131"/>
      <c r="KN5" s="131"/>
      <c r="KO5" s="131"/>
      <c r="KP5" s="131"/>
      <c r="KQ5" s="131"/>
      <c r="KR5" s="131"/>
      <c r="KS5" s="131"/>
      <c r="KT5" s="131"/>
      <c r="KU5" s="131"/>
      <c r="KV5" s="131"/>
      <c r="KW5" s="131"/>
      <c r="KX5" s="131"/>
      <c r="KY5" s="131"/>
      <c r="KZ5" s="131"/>
      <c r="LA5" s="131"/>
      <c r="LB5" s="131"/>
      <c r="LC5" s="131"/>
      <c r="LD5" s="131"/>
      <c r="LE5" s="131"/>
      <c r="LF5" s="131"/>
      <c r="LG5" s="131"/>
      <c r="LH5" s="131"/>
      <c r="LI5" s="131"/>
      <c r="LJ5" s="131"/>
      <c r="LK5" s="131"/>
      <c r="LL5" s="131"/>
      <c r="LM5" s="131"/>
      <c r="LN5" s="131"/>
      <c r="LO5" s="131"/>
      <c r="LP5" s="131"/>
      <c r="LQ5" s="131"/>
      <c r="LR5" s="131"/>
      <c r="LS5" s="131"/>
      <c r="LT5" s="131"/>
      <c r="LU5" s="131"/>
      <c r="LV5" s="131"/>
      <c r="LW5" s="131"/>
      <c r="LX5" s="131"/>
      <c r="LY5" s="131"/>
      <c r="LZ5" s="131"/>
      <c r="MA5" s="131"/>
      <c r="MB5" s="131"/>
      <c r="MC5" s="131"/>
      <c r="MD5" s="131"/>
      <c r="ME5" s="131"/>
      <c r="MF5" s="131"/>
      <c r="MG5" s="131"/>
      <c r="MH5" s="131"/>
      <c r="MI5" s="131"/>
      <c r="MJ5" s="131"/>
      <c r="MK5" s="131"/>
      <c r="ML5" s="131"/>
      <c r="MM5" s="131"/>
      <c r="MN5" s="131"/>
      <c r="MO5" s="131"/>
      <c r="MP5" s="131"/>
      <c r="MQ5" s="131"/>
      <c r="MR5" s="131"/>
      <c r="MS5" s="131"/>
      <c r="MT5" s="131"/>
      <c r="MU5" s="131"/>
      <c r="MV5" s="131"/>
      <c r="MW5" s="131"/>
      <c r="MX5" s="131"/>
      <c r="MY5" s="131"/>
      <c r="MZ5" s="131"/>
      <c r="NA5" s="131"/>
      <c r="NB5" s="131"/>
      <c r="NC5" s="131"/>
      <c r="ND5" s="131"/>
      <c r="NE5" s="131"/>
      <c r="NF5" s="131"/>
      <c r="NG5" s="131"/>
      <c r="NH5" s="131"/>
      <c r="NI5" s="131"/>
      <c r="NJ5" s="131"/>
      <c r="NK5" s="131"/>
      <c r="NL5" s="131"/>
      <c r="NM5" s="131"/>
      <c r="NN5" s="131"/>
      <c r="NO5" s="131"/>
      <c r="NP5" s="131"/>
      <c r="NQ5" s="131"/>
      <c r="NR5" s="131"/>
      <c r="NS5" s="131"/>
      <c r="NT5" s="131"/>
      <c r="NU5" s="131"/>
      <c r="NV5" s="131"/>
      <c r="NW5" s="131"/>
      <c r="NX5" s="131"/>
      <c r="NY5" s="131"/>
      <c r="NZ5" s="131"/>
      <c r="OA5" s="131"/>
      <c r="OB5" s="131"/>
      <c r="OC5" s="131"/>
      <c r="OD5" s="131"/>
      <c r="OE5" s="131"/>
      <c r="OF5" s="131"/>
      <c r="OG5" s="131"/>
      <c r="OH5" s="131"/>
      <c r="OI5" s="131"/>
      <c r="OJ5" s="131"/>
      <c r="OK5" s="131"/>
      <c r="OL5" s="131"/>
      <c r="OM5" s="131"/>
      <c r="ON5" s="131"/>
      <c r="OO5" s="131"/>
      <c r="OP5" s="131"/>
      <c r="OQ5" s="131"/>
      <c r="OR5" s="131"/>
      <c r="OS5" s="131"/>
      <c r="OT5" s="131"/>
      <c r="OU5" s="131"/>
      <c r="OV5" s="131"/>
      <c r="OW5" s="131"/>
      <c r="OX5" s="131"/>
      <c r="OY5" s="131"/>
      <c r="OZ5" s="131"/>
      <c r="PA5" s="131"/>
      <c r="PB5" s="131"/>
      <c r="PC5" s="131"/>
      <c r="PD5" s="131"/>
      <c r="PE5" s="131"/>
      <c r="PF5" s="131"/>
      <c r="PG5" s="131"/>
      <c r="PH5" s="131"/>
      <c r="PI5" s="131"/>
      <c r="PJ5" s="131"/>
      <c r="PK5" s="131"/>
      <c r="PL5" s="131"/>
      <c r="PM5" s="131"/>
      <c r="PN5" s="131"/>
      <c r="PO5" s="131"/>
      <c r="PP5" s="131"/>
      <c r="PQ5" s="131"/>
      <c r="PR5" s="131"/>
      <c r="PS5" s="131"/>
      <c r="PT5" s="131"/>
      <c r="PU5" s="131"/>
      <c r="PV5" s="131"/>
      <c r="PW5" s="131"/>
      <c r="PX5" s="131"/>
      <c r="PY5" s="131"/>
      <c r="PZ5" s="131"/>
      <c r="QA5" s="131"/>
      <c r="QB5" s="131"/>
      <c r="QC5" s="131"/>
      <c r="QD5" s="131"/>
      <c r="QE5" s="131"/>
      <c r="QF5" s="131"/>
      <c r="QG5" s="131"/>
      <c r="QH5" s="131"/>
      <c r="QI5" s="131"/>
      <c r="QJ5" s="131"/>
      <c r="QK5" s="131"/>
      <c r="QL5" s="131"/>
      <c r="QM5" s="131"/>
      <c r="QN5" s="131"/>
      <c r="QO5" s="131"/>
      <c r="QP5" s="131"/>
      <c r="QQ5" s="131"/>
      <c r="QR5" s="131"/>
      <c r="QS5" s="131"/>
      <c r="QT5" s="131"/>
      <c r="QU5" s="131"/>
      <c r="QV5" s="131"/>
      <c r="QW5" s="131"/>
      <c r="QX5" s="131"/>
      <c r="QY5" s="131"/>
      <c r="QZ5" s="131"/>
      <c r="RA5" s="131"/>
      <c r="RB5" s="131"/>
      <c r="RC5" s="131"/>
      <c r="RD5" s="131"/>
      <c r="RE5" s="131"/>
      <c r="RF5" s="131"/>
      <c r="RG5" s="131"/>
      <c r="RH5" s="131"/>
      <c r="RI5" s="131"/>
      <c r="RJ5" s="131"/>
      <c r="RK5" s="131"/>
      <c r="RL5" s="131"/>
      <c r="RM5" s="131"/>
      <c r="RN5" s="131"/>
      <c r="RO5" s="131"/>
      <c r="RP5" s="131"/>
      <c r="RQ5" s="131"/>
      <c r="RR5" s="131"/>
      <c r="RS5" s="131"/>
      <c r="RT5" s="131"/>
      <c r="RU5" s="131"/>
      <c r="RV5" s="131"/>
      <c r="RW5" s="131"/>
      <c r="RX5" s="131"/>
      <c r="RY5" s="131"/>
      <c r="RZ5" s="131"/>
      <c r="SA5" s="131"/>
      <c r="SB5" s="131"/>
      <c r="SC5" s="131"/>
      <c r="SD5" s="131"/>
      <c r="SE5" s="131"/>
      <c r="SF5" s="131"/>
      <c r="SG5" s="131"/>
      <c r="SH5" s="131"/>
      <c r="SI5" s="131"/>
      <c r="SJ5" s="131"/>
      <c r="SK5" s="131"/>
      <c r="SL5" s="131"/>
      <c r="SM5" s="131"/>
      <c r="SN5" s="131"/>
      <c r="SO5" s="131"/>
      <c r="SP5" s="131"/>
      <c r="SQ5" s="131"/>
      <c r="SR5" s="131"/>
      <c r="SS5" s="131"/>
      <c r="ST5" s="131"/>
      <c r="SU5" s="131"/>
      <c r="SV5" s="131"/>
      <c r="SW5" s="131"/>
      <c r="SX5" s="131"/>
      <c r="SY5" s="131"/>
      <c r="SZ5" s="131"/>
      <c r="TA5" s="131"/>
      <c r="TB5" s="131"/>
      <c r="TC5" s="131"/>
      <c r="TD5" s="131"/>
      <c r="TE5" s="131"/>
      <c r="TF5" s="131"/>
      <c r="TG5" s="131"/>
      <c r="TH5" s="131"/>
      <c r="TI5" s="131"/>
      <c r="TJ5" s="131"/>
      <c r="TK5" s="131"/>
      <c r="TL5" s="131"/>
      <c r="TM5" s="131"/>
      <c r="TN5" s="131"/>
      <c r="TO5" s="131"/>
      <c r="TP5" s="131"/>
      <c r="TQ5" s="131"/>
      <c r="TR5" s="131"/>
    </row>
    <row r="6" spans="1:538" s="136" customFormat="1" ht="24.95" customHeight="1" x14ac:dyDescent="0.25">
      <c r="A6" s="133">
        <v>3</v>
      </c>
      <c r="B6" s="134" t="s">
        <v>72</v>
      </c>
      <c r="C6" s="129">
        <v>239209746919.93896</v>
      </c>
      <c r="D6" s="130">
        <v>206414472059.83002</v>
      </c>
      <c r="E6" s="221">
        <f>Table38468634533267589378[[#This Row],[DEBT STOCK AS AT Q2, 2020]]/Table38468634533267589378[[#This Row],[DEBT STOCK AS AT Q2, 2019]]-1</f>
        <v>0.15888069539331084</v>
      </c>
      <c r="F6" s="223">
        <f>Table38468634533267589378[[#This Row],[DEBT STOCK AS AT Q2, 2020]]/Table38468634533267589378[[#Totals],[DEBT STOCK AS AT Q2, 2020]]</f>
        <v>5.709473220263564E-2</v>
      </c>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1"/>
      <c r="DA6" s="131"/>
      <c r="DB6" s="131"/>
      <c r="DC6" s="131"/>
      <c r="DD6" s="131"/>
      <c r="DE6" s="131"/>
      <c r="DF6" s="131"/>
      <c r="DG6" s="131"/>
      <c r="DH6" s="131"/>
      <c r="DI6" s="131"/>
      <c r="DJ6" s="131"/>
      <c r="DK6" s="131"/>
      <c r="DL6" s="131"/>
      <c r="DM6" s="131"/>
      <c r="DN6" s="131"/>
      <c r="DO6" s="131"/>
      <c r="DP6" s="131"/>
      <c r="DQ6" s="131"/>
      <c r="DR6" s="131"/>
      <c r="DS6" s="131"/>
      <c r="DT6" s="131"/>
      <c r="DU6" s="131"/>
      <c r="DV6" s="131"/>
      <c r="DW6" s="131"/>
      <c r="DX6" s="131"/>
      <c r="DY6" s="131"/>
      <c r="DZ6" s="131"/>
      <c r="EA6" s="131"/>
      <c r="EB6" s="131"/>
      <c r="EC6" s="131"/>
      <c r="ED6" s="131"/>
      <c r="EE6" s="131"/>
      <c r="EF6" s="131"/>
      <c r="EG6" s="131"/>
      <c r="EH6" s="131"/>
      <c r="EI6" s="131"/>
      <c r="EJ6" s="131"/>
      <c r="EK6" s="131"/>
      <c r="EL6" s="131"/>
      <c r="EM6" s="131"/>
      <c r="EN6" s="131"/>
      <c r="EO6" s="131"/>
      <c r="EP6" s="131"/>
      <c r="EQ6" s="131"/>
      <c r="ER6" s="131"/>
      <c r="ES6" s="131"/>
      <c r="ET6" s="131"/>
      <c r="EU6" s="131"/>
      <c r="EV6" s="131"/>
      <c r="EW6" s="131"/>
      <c r="EX6" s="131"/>
      <c r="EY6" s="131"/>
      <c r="EZ6" s="131"/>
      <c r="FA6" s="131"/>
      <c r="FB6" s="131"/>
      <c r="FC6" s="131"/>
      <c r="FD6" s="131"/>
      <c r="FE6" s="131"/>
      <c r="FF6" s="131"/>
      <c r="FG6" s="131"/>
      <c r="FH6" s="131"/>
      <c r="FI6" s="131"/>
      <c r="FJ6" s="131"/>
      <c r="FK6" s="131"/>
      <c r="FL6" s="131"/>
      <c r="FM6" s="131"/>
      <c r="FN6" s="131"/>
      <c r="FO6" s="131"/>
      <c r="FP6" s="131"/>
      <c r="FQ6" s="131"/>
      <c r="FR6" s="131"/>
      <c r="FS6" s="131"/>
      <c r="FT6" s="131"/>
      <c r="FU6" s="131"/>
      <c r="FV6" s="131"/>
      <c r="FW6" s="131"/>
      <c r="FX6" s="131"/>
      <c r="FY6" s="131"/>
      <c r="FZ6" s="131"/>
      <c r="GA6" s="131"/>
      <c r="GB6" s="131"/>
      <c r="GC6" s="131"/>
      <c r="GD6" s="131"/>
      <c r="GE6" s="131"/>
      <c r="GF6" s="131"/>
      <c r="GG6" s="131"/>
      <c r="GH6" s="131"/>
      <c r="GI6" s="131"/>
      <c r="GJ6" s="131"/>
      <c r="GK6" s="131"/>
      <c r="GL6" s="131"/>
      <c r="GM6" s="131"/>
      <c r="GN6" s="131"/>
      <c r="GO6" s="131"/>
      <c r="GP6" s="131"/>
      <c r="GQ6" s="131"/>
      <c r="GR6" s="131"/>
      <c r="GS6" s="131"/>
      <c r="GT6" s="131"/>
      <c r="GU6" s="131"/>
      <c r="GV6" s="131"/>
      <c r="GW6" s="131"/>
      <c r="GX6" s="131"/>
      <c r="GY6" s="131"/>
      <c r="GZ6" s="131"/>
      <c r="HA6" s="131"/>
      <c r="HB6" s="131"/>
      <c r="HC6" s="131"/>
      <c r="HD6" s="131"/>
      <c r="HE6" s="131"/>
      <c r="HF6" s="131"/>
      <c r="HG6" s="131"/>
      <c r="HH6" s="131"/>
      <c r="HI6" s="131"/>
      <c r="HJ6" s="131"/>
      <c r="HK6" s="131"/>
      <c r="HL6" s="131"/>
      <c r="HM6" s="131"/>
      <c r="HN6" s="131"/>
      <c r="HO6" s="131"/>
      <c r="HP6" s="131"/>
      <c r="HQ6" s="131"/>
      <c r="HR6" s="131"/>
      <c r="HS6" s="131"/>
      <c r="HT6" s="131"/>
      <c r="HU6" s="131"/>
      <c r="HV6" s="131"/>
      <c r="HW6" s="131"/>
      <c r="HX6" s="131"/>
      <c r="HY6" s="131"/>
      <c r="HZ6" s="131"/>
      <c r="IA6" s="131"/>
      <c r="IB6" s="131"/>
      <c r="IC6" s="131"/>
      <c r="ID6" s="131"/>
      <c r="IE6" s="131"/>
      <c r="IF6" s="131"/>
      <c r="IG6" s="131"/>
      <c r="IH6" s="131"/>
      <c r="II6" s="131"/>
      <c r="IJ6" s="131"/>
      <c r="IK6" s="131"/>
      <c r="IL6" s="131"/>
      <c r="IM6" s="131"/>
      <c r="IN6" s="131"/>
      <c r="IO6" s="131"/>
      <c r="IP6" s="131"/>
      <c r="IQ6" s="131"/>
      <c r="IR6" s="131"/>
      <c r="IS6" s="131"/>
      <c r="IT6" s="131"/>
      <c r="IU6" s="131"/>
      <c r="IV6" s="131"/>
      <c r="IW6" s="131"/>
      <c r="IX6" s="131"/>
      <c r="IY6" s="131"/>
      <c r="IZ6" s="131"/>
      <c r="JA6" s="131"/>
      <c r="JB6" s="131"/>
      <c r="JC6" s="131"/>
      <c r="JD6" s="131"/>
      <c r="JE6" s="131"/>
      <c r="JF6" s="131"/>
      <c r="JG6" s="131"/>
      <c r="JH6" s="131"/>
      <c r="JI6" s="131"/>
      <c r="JJ6" s="131"/>
      <c r="JK6" s="131"/>
      <c r="JL6" s="131"/>
      <c r="JM6" s="131"/>
      <c r="JN6" s="131"/>
      <c r="JO6" s="131"/>
      <c r="JP6" s="131"/>
      <c r="JQ6" s="131"/>
      <c r="JR6" s="131"/>
      <c r="JS6" s="131"/>
      <c r="JT6" s="131"/>
      <c r="JU6" s="131"/>
      <c r="JV6" s="131"/>
      <c r="JW6" s="131"/>
      <c r="JX6" s="131"/>
      <c r="JY6" s="131"/>
      <c r="JZ6" s="131"/>
      <c r="KA6" s="131"/>
      <c r="KB6" s="131"/>
      <c r="KC6" s="131"/>
      <c r="KD6" s="131"/>
      <c r="KE6" s="131"/>
      <c r="KF6" s="131"/>
      <c r="KG6" s="131"/>
      <c r="KH6" s="131"/>
      <c r="KI6" s="131"/>
      <c r="KJ6" s="131"/>
      <c r="KK6" s="131"/>
      <c r="KL6" s="131"/>
      <c r="KM6" s="131"/>
      <c r="KN6" s="131"/>
      <c r="KO6" s="131"/>
      <c r="KP6" s="131"/>
      <c r="KQ6" s="131"/>
      <c r="KR6" s="131"/>
      <c r="KS6" s="131"/>
      <c r="KT6" s="131"/>
      <c r="KU6" s="131"/>
      <c r="KV6" s="131"/>
      <c r="KW6" s="131"/>
      <c r="KX6" s="131"/>
      <c r="KY6" s="131"/>
      <c r="KZ6" s="131"/>
      <c r="LA6" s="131"/>
      <c r="LB6" s="131"/>
      <c r="LC6" s="131"/>
      <c r="LD6" s="131"/>
      <c r="LE6" s="131"/>
      <c r="LF6" s="131"/>
      <c r="LG6" s="131"/>
      <c r="LH6" s="131"/>
      <c r="LI6" s="131"/>
      <c r="LJ6" s="131"/>
      <c r="LK6" s="131"/>
      <c r="LL6" s="131"/>
      <c r="LM6" s="131"/>
      <c r="LN6" s="131"/>
      <c r="LO6" s="131"/>
      <c r="LP6" s="131"/>
      <c r="LQ6" s="131"/>
      <c r="LR6" s="131"/>
      <c r="LS6" s="131"/>
      <c r="LT6" s="131"/>
      <c r="LU6" s="131"/>
      <c r="LV6" s="131"/>
      <c r="LW6" s="131"/>
      <c r="LX6" s="131"/>
      <c r="LY6" s="131"/>
      <c r="LZ6" s="131"/>
      <c r="MA6" s="131"/>
      <c r="MB6" s="131"/>
      <c r="MC6" s="131"/>
      <c r="MD6" s="131"/>
      <c r="ME6" s="131"/>
      <c r="MF6" s="131"/>
      <c r="MG6" s="131"/>
      <c r="MH6" s="131"/>
      <c r="MI6" s="131"/>
      <c r="MJ6" s="131"/>
      <c r="MK6" s="131"/>
      <c r="ML6" s="131"/>
      <c r="MM6" s="131"/>
      <c r="MN6" s="131"/>
      <c r="MO6" s="131"/>
      <c r="MP6" s="131"/>
      <c r="MQ6" s="131"/>
      <c r="MR6" s="131"/>
      <c r="MS6" s="131"/>
      <c r="MT6" s="131"/>
      <c r="MU6" s="131"/>
      <c r="MV6" s="131"/>
      <c r="MW6" s="131"/>
      <c r="MX6" s="131"/>
      <c r="MY6" s="131"/>
      <c r="MZ6" s="131"/>
      <c r="NA6" s="131"/>
      <c r="NB6" s="131"/>
      <c r="NC6" s="131"/>
      <c r="ND6" s="131"/>
      <c r="NE6" s="131"/>
      <c r="NF6" s="131"/>
      <c r="NG6" s="131"/>
      <c r="NH6" s="131"/>
      <c r="NI6" s="131"/>
      <c r="NJ6" s="131"/>
      <c r="NK6" s="131"/>
      <c r="NL6" s="131"/>
      <c r="NM6" s="131"/>
      <c r="NN6" s="131"/>
      <c r="NO6" s="131"/>
      <c r="NP6" s="131"/>
      <c r="NQ6" s="131"/>
      <c r="NR6" s="131"/>
      <c r="NS6" s="131"/>
      <c r="NT6" s="131"/>
      <c r="NU6" s="131"/>
      <c r="NV6" s="131"/>
      <c r="NW6" s="131"/>
      <c r="NX6" s="131"/>
      <c r="NY6" s="131"/>
      <c r="NZ6" s="131"/>
      <c r="OA6" s="131"/>
      <c r="OB6" s="131"/>
      <c r="OC6" s="131"/>
      <c r="OD6" s="131"/>
      <c r="OE6" s="131"/>
      <c r="OF6" s="131"/>
      <c r="OG6" s="131"/>
      <c r="OH6" s="131"/>
      <c r="OI6" s="131"/>
      <c r="OJ6" s="131"/>
      <c r="OK6" s="131"/>
      <c r="OL6" s="131"/>
      <c r="OM6" s="131"/>
      <c r="ON6" s="131"/>
      <c r="OO6" s="131"/>
      <c r="OP6" s="131"/>
      <c r="OQ6" s="131"/>
      <c r="OR6" s="131"/>
      <c r="OS6" s="131"/>
      <c r="OT6" s="131"/>
      <c r="OU6" s="131"/>
      <c r="OV6" s="131"/>
      <c r="OW6" s="131"/>
      <c r="OX6" s="131"/>
      <c r="OY6" s="131"/>
      <c r="OZ6" s="131"/>
      <c r="PA6" s="131"/>
      <c r="PB6" s="131"/>
      <c r="PC6" s="131"/>
      <c r="PD6" s="131"/>
      <c r="PE6" s="131"/>
      <c r="PF6" s="131"/>
      <c r="PG6" s="131"/>
      <c r="PH6" s="131"/>
      <c r="PI6" s="131"/>
      <c r="PJ6" s="131"/>
      <c r="PK6" s="131"/>
      <c r="PL6" s="131"/>
      <c r="PM6" s="131"/>
      <c r="PN6" s="131"/>
      <c r="PO6" s="131"/>
      <c r="PP6" s="131"/>
      <c r="PQ6" s="131"/>
      <c r="PR6" s="131"/>
      <c r="PS6" s="131"/>
      <c r="PT6" s="131"/>
      <c r="PU6" s="131"/>
      <c r="PV6" s="131"/>
      <c r="PW6" s="131"/>
      <c r="PX6" s="131"/>
      <c r="PY6" s="131"/>
      <c r="PZ6" s="131"/>
      <c r="QA6" s="131"/>
      <c r="QB6" s="131"/>
      <c r="QC6" s="131"/>
      <c r="QD6" s="131"/>
      <c r="QE6" s="131"/>
      <c r="QF6" s="131"/>
      <c r="QG6" s="131"/>
      <c r="QH6" s="131"/>
      <c r="QI6" s="131"/>
      <c r="QJ6" s="131"/>
      <c r="QK6" s="131"/>
      <c r="QL6" s="131"/>
      <c r="QM6" s="131"/>
      <c r="QN6" s="131"/>
      <c r="QO6" s="131"/>
      <c r="QP6" s="131"/>
      <c r="QQ6" s="131"/>
      <c r="QR6" s="131"/>
      <c r="QS6" s="131"/>
      <c r="QT6" s="131"/>
      <c r="QU6" s="131"/>
      <c r="QV6" s="131"/>
      <c r="QW6" s="131"/>
      <c r="QX6" s="131"/>
      <c r="QY6" s="131"/>
      <c r="QZ6" s="131"/>
      <c r="RA6" s="131"/>
      <c r="RB6" s="131"/>
      <c r="RC6" s="131"/>
      <c r="RD6" s="131"/>
      <c r="RE6" s="131"/>
      <c r="RF6" s="131"/>
      <c r="RG6" s="131"/>
      <c r="RH6" s="131"/>
      <c r="RI6" s="131"/>
      <c r="RJ6" s="131"/>
      <c r="RK6" s="131"/>
      <c r="RL6" s="131"/>
      <c r="RM6" s="131"/>
      <c r="RN6" s="131"/>
      <c r="RO6" s="131"/>
      <c r="RP6" s="131"/>
      <c r="RQ6" s="131"/>
      <c r="RR6" s="131"/>
      <c r="RS6" s="131"/>
      <c r="RT6" s="131"/>
      <c r="RU6" s="131"/>
      <c r="RV6" s="131"/>
      <c r="RW6" s="131"/>
      <c r="RX6" s="131"/>
      <c r="RY6" s="131"/>
      <c r="RZ6" s="131"/>
      <c r="SA6" s="131"/>
      <c r="SB6" s="131"/>
      <c r="SC6" s="131"/>
      <c r="SD6" s="131"/>
      <c r="SE6" s="131"/>
      <c r="SF6" s="131"/>
      <c r="SG6" s="131"/>
      <c r="SH6" s="131"/>
      <c r="SI6" s="131"/>
      <c r="SJ6" s="131"/>
      <c r="SK6" s="131"/>
      <c r="SL6" s="131"/>
      <c r="SM6" s="131"/>
      <c r="SN6" s="131"/>
      <c r="SO6" s="131"/>
      <c r="SP6" s="131"/>
      <c r="SQ6" s="131"/>
      <c r="SR6" s="131"/>
      <c r="SS6" s="131"/>
      <c r="ST6" s="131"/>
      <c r="SU6" s="131"/>
      <c r="SV6" s="131"/>
      <c r="SW6" s="131"/>
      <c r="SX6" s="131"/>
      <c r="SY6" s="131"/>
      <c r="SZ6" s="131"/>
      <c r="TA6" s="131"/>
      <c r="TB6" s="131"/>
      <c r="TC6" s="131"/>
      <c r="TD6" s="131"/>
      <c r="TE6" s="131"/>
      <c r="TF6" s="131"/>
      <c r="TG6" s="131"/>
      <c r="TH6" s="131"/>
      <c r="TI6" s="131"/>
      <c r="TJ6" s="131"/>
      <c r="TK6" s="131"/>
      <c r="TL6" s="131"/>
      <c r="TM6" s="131"/>
      <c r="TN6" s="131"/>
      <c r="TO6" s="131"/>
      <c r="TP6" s="131"/>
      <c r="TQ6" s="131"/>
      <c r="TR6" s="131"/>
    </row>
    <row r="7" spans="1:538" s="135" customFormat="1" ht="24.95" customHeight="1" x14ac:dyDescent="0.25">
      <c r="A7" s="133">
        <v>4</v>
      </c>
      <c r="B7" s="134" t="s">
        <v>71</v>
      </c>
      <c r="C7" s="129">
        <v>59013845976.5</v>
      </c>
      <c r="D7" s="130">
        <v>33431158600.070007</v>
      </c>
      <c r="E7" s="221">
        <f>Table38468634533267589378[[#This Row],[DEBT STOCK AS AT Q2, 2020]]/Table38468634533267589378[[#This Row],[DEBT STOCK AS AT Q2, 2019]]-1</f>
        <v>0.76523484221621985</v>
      </c>
      <c r="F7" s="223">
        <f>Table38468634533267589378[[#This Row],[DEBT STOCK AS AT Q2, 2020]]/Table38468634533267589378[[#Totals],[DEBT STOCK AS AT Q2, 2020]]</f>
        <v>1.4085461715753375E-2</v>
      </c>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1"/>
      <c r="FZ7" s="131"/>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1"/>
      <c r="HS7" s="131"/>
      <c r="HT7" s="131"/>
      <c r="HU7" s="131"/>
      <c r="HV7" s="131"/>
      <c r="HW7" s="131"/>
      <c r="HX7" s="131"/>
      <c r="HY7" s="131"/>
      <c r="HZ7" s="131"/>
      <c r="IA7" s="131"/>
      <c r="IB7" s="131"/>
      <c r="IC7" s="131"/>
      <c r="ID7" s="131"/>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1"/>
      <c r="JW7" s="131"/>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1"/>
      <c r="LP7" s="131"/>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1"/>
      <c r="NI7" s="131"/>
      <c r="NJ7" s="131"/>
      <c r="NK7" s="131"/>
      <c r="NL7" s="131"/>
      <c r="NM7" s="131"/>
      <c r="NN7" s="131"/>
      <c r="NO7" s="131"/>
      <c r="NP7" s="131"/>
      <c r="NQ7" s="131"/>
      <c r="NR7" s="131"/>
      <c r="NS7" s="131"/>
      <c r="NT7" s="131"/>
      <c r="NU7" s="131"/>
      <c r="NV7" s="131"/>
      <c r="NW7" s="131"/>
      <c r="NX7" s="131"/>
      <c r="NY7" s="131"/>
      <c r="NZ7" s="131"/>
      <c r="OA7" s="131"/>
      <c r="OB7" s="131"/>
      <c r="OC7" s="131"/>
      <c r="OD7" s="131"/>
      <c r="OE7" s="131"/>
      <c r="OF7" s="131"/>
      <c r="OG7" s="131"/>
      <c r="OH7" s="131"/>
      <c r="OI7" s="131"/>
      <c r="OJ7" s="131"/>
      <c r="OK7" s="131"/>
      <c r="OL7" s="131"/>
      <c r="OM7" s="131"/>
      <c r="ON7" s="131"/>
      <c r="OO7" s="131"/>
      <c r="OP7" s="131"/>
      <c r="OQ7" s="131"/>
      <c r="OR7" s="131"/>
      <c r="OS7" s="131"/>
      <c r="OT7" s="131"/>
      <c r="OU7" s="131"/>
      <c r="OV7" s="131"/>
      <c r="OW7" s="131"/>
      <c r="OX7" s="131"/>
      <c r="OY7" s="131"/>
      <c r="OZ7" s="131"/>
      <c r="PA7" s="131"/>
      <c r="PB7" s="131"/>
      <c r="PC7" s="131"/>
      <c r="PD7" s="131"/>
      <c r="PE7" s="131"/>
      <c r="PF7" s="131"/>
      <c r="PG7" s="131"/>
      <c r="PH7" s="131"/>
      <c r="PI7" s="131"/>
      <c r="PJ7" s="131"/>
      <c r="PK7" s="131"/>
      <c r="PL7" s="131"/>
      <c r="PM7" s="131"/>
      <c r="PN7" s="131"/>
      <c r="PO7" s="131"/>
      <c r="PP7" s="131"/>
      <c r="PQ7" s="131"/>
      <c r="PR7" s="131"/>
      <c r="PS7" s="131"/>
      <c r="PT7" s="131"/>
      <c r="PU7" s="131"/>
      <c r="PV7" s="131"/>
      <c r="PW7" s="131"/>
      <c r="PX7" s="131"/>
      <c r="PY7" s="131"/>
      <c r="PZ7" s="131"/>
      <c r="QA7" s="131"/>
      <c r="QB7" s="131"/>
      <c r="QC7" s="131"/>
      <c r="QD7" s="131"/>
      <c r="QE7" s="131"/>
      <c r="QF7" s="131"/>
      <c r="QG7" s="131"/>
      <c r="QH7" s="131"/>
      <c r="QI7" s="131"/>
      <c r="QJ7" s="131"/>
      <c r="QK7" s="131"/>
      <c r="QL7" s="131"/>
      <c r="QM7" s="131"/>
      <c r="QN7" s="131"/>
      <c r="QO7" s="131"/>
      <c r="QP7" s="131"/>
      <c r="QQ7" s="131"/>
      <c r="QR7" s="131"/>
      <c r="QS7" s="131"/>
      <c r="QT7" s="131"/>
      <c r="QU7" s="131"/>
      <c r="QV7" s="131"/>
      <c r="QW7" s="131"/>
      <c r="QX7" s="131"/>
      <c r="QY7" s="131"/>
      <c r="QZ7" s="131"/>
      <c r="RA7" s="131"/>
      <c r="RB7" s="131"/>
      <c r="RC7" s="131"/>
      <c r="RD7" s="131"/>
      <c r="RE7" s="131"/>
      <c r="RF7" s="131"/>
      <c r="RG7" s="131"/>
      <c r="RH7" s="131"/>
      <c r="RI7" s="131"/>
      <c r="RJ7" s="131"/>
      <c r="RK7" s="131"/>
      <c r="RL7" s="131"/>
      <c r="RM7" s="131"/>
      <c r="RN7" s="131"/>
      <c r="RO7" s="131"/>
      <c r="RP7" s="131"/>
      <c r="RQ7" s="131"/>
      <c r="RR7" s="131"/>
      <c r="RS7" s="131"/>
      <c r="RT7" s="131"/>
      <c r="RU7" s="131"/>
      <c r="RV7" s="131"/>
      <c r="RW7" s="131"/>
      <c r="RX7" s="131"/>
      <c r="RY7" s="131"/>
      <c r="RZ7" s="131"/>
      <c r="SA7" s="131"/>
      <c r="SB7" s="131"/>
      <c r="SC7" s="131"/>
      <c r="SD7" s="131"/>
      <c r="SE7" s="131"/>
      <c r="SF7" s="131"/>
      <c r="SG7" s="131"/>
      <c r="SH7" s="131"/>
      <c r="SI7" s="131"/>
      <c r="SJ7" s="131"/>
      <c r="SK7" s="131"/>
      <c r="SL7" s="131"/>
      <c r="SM7" s="131"/>
      <c r="SN7" s="131"/>
      <c r="SO7" s="131"/>
      <c r="SP7" s="131"/>
      <c r="SQ7" s="131"/>
      <c r="SR7" s="131"/>
      <c r="SS7" s="131"/>
      <c r="ST7" s="131"/>
      <c r="SU7" s="131"/>
      <c r="SV7" s="131"/>
      <c r="SW7" s="131"/>
      <c r="SX7" s="131"/>
      <c r="SY7" s="131"/>
      <c r="SZ7" s="131"/>
      <c r="TA7" s="131"/>
      <c r="TB7" s="131"/>
      <c r="TC7" s="131"/>
      <c r="TD7" s="131"/>
      <c r="TE7" s="131"/>
      <c r="TF7" s="131"/>
      <c r="TG7" s="131"/>
      <c r="TH7" s="131"/>
      <c r="TI7" s="131"/>
      <c r="TJ7" s="131"/>
      <c r="TK7" s="131"/>
      <c r="TL7" s="131"/>
      <c r="TM7" s="131"/>
      <c r="TN7" s="131"/>
      <c r="TO7" s="131"/>
      <c r="TP7" s="131"/>
      <c r="TQ7" s="131"/>
      <c r="TR7" s="131"/>
    </row>
    <row r="8" spans="1:538" s="136" customFormat="1" ht="24.95" customHeight="1" x14ac:dyDescent="0.25">
      <c r="A8" s="133">
        <v>5</v>
      </c>
      <c r="B8" s="134" t="s">
        <v>70</v>
      </c>
      <c r="C8" s="129">
        <v>97933063584.667816</v>
      </c>
      <c r="D8" s="130">
        <v>97502601723.169998</v>
      </c>
      <c r="E8" s="221">
        <f>Table38468634533267589378[[#This Row],[DEBT STOCK AS AT Q2, 2020]]/Table38468634533267589378[[#This Row],[DEBT STOCK AS AT Q2, 2019]]-1</f>
        <v>4.4148756432160763E-3</v>
      </c>
      <c r="F8" s="223">
        <f>Table38468634533267589378[[#This Row],[DEBT STOCK AS AT Q2, 2020]]/Table38468634533267589378[[#Totals],[DEBT STOCK AS AT Q2, 2020]]</f>
        <v>2.3374724948067027E-2</v>
      </c>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1"/>
      <c r="CN8" s="131"/>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1"/>
      <c r="EG8" s="131"/>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1"/>
      <c r="FZ8" s="131"/>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1"/>
      <c r="HS8" s="131"/>
      <c r="HT8" s="131"/>
      <c r="HU8" s="131"/>
      <c r="HV8" s="131"/>
      <c r="HW8" s="131"/>
      <c r="HX8" s="131"/>
      <c r="HY8" s="131"/>
      <c r="HZ8" s="131"/>
      <c r="IA8" s="131"/>
      <c r="IB8" s="131"/>
      <c r="IC8" s="131"/>
      <c r="ID8" s="131"/>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1"/>
      <c r="JW8" s="131"/>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1"/>
      <c r="LP8" s="131"/>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1"/>
      <c r="NI8" s="131"/>
      <c r="NJ8" s="131"/>
      <c r="NK8" s="131"/>
      <c r="NL8" s="131"/>
      <c r="NM8" s="131"/>
      <c r="NN8" s="131"/>
      <c r="NO8" s="131"/>
      <c r="NP8" s="131"/>
      <c r="NQ8" s="131"/>
      <c r="NR8" s="131"/>
      <c r="NS8" s="131"/>
      <c r="NT8" s="131"/>
      <c r="NU8" s="131"/>
      <c r="NV8" s="131"/>
      <c r="NW8" s="131"/>
      <c r="NX8" s="131"/>
      <c r="NY8" s="131"/>
      <c r="NZ8" s="131"/>
      <c r="OA8" s="131"/>
      <c r="OB8" s="131"/>
      <c r="OC8" s="131"/>
      <c r="OD8" s="131"/>
      <c r="OE8" s="131"/>
      <c r="OF8" s="131"/>
      <c r="OG8" s="131"/>
      <c r="OH8" s="131"/>
      <c r="OI8" s="131"/>
      <c r="OJ8" s="131"/>
      <c r="OK8" s="131"/>
      <c r="OL8" s="131"/>
      <c r="OM8" s="131"/>
      <c r="ON8" s="131"/>
      <c r="OO8" s="131"/>
      <c r="OP8" s="131"/>
      <c r="OQ8" s="131"/>
      <c r="OR8" s="131"/>
      <c r="OS8" s="131"/>
      <c r="OT8" s="131"/>
      <c r="OU8" s="131"/>
      <c r="OV8" s="131"/>
      <c r="OW8" s="131"/>
      <c r="OX8" s="131"/>
      <c r="OY8" s="131"/>
      <c r="OZ8" s="131"/>
      <c r="PA8" s="131"/>
      <c r="PB8" s="131"/>
      <c r="PC8" s="131"/>
      <c r="PD8" s="131"/>
      <c r="PE8" s="131"/>
      <c r="PF8" s="131"/>
      <c r="PG8" s="131"/>
      <c r="PH8" s="131"/>
      <c r="PI8" s="131"/>
      <c r="PJ8" s="131"/>
      <c r="PK8" s="131"/>
      <c r="PL8" s="131"/>
      <c r="PM8" s="131"/>
      <c r="PN8" s="131"/>
      <c r="PO8" s="131"/>
      <c r="PP8" s="131"/>
      <c r="PQ8" s="131"/>
      <c r="PR8" s="131"/>
      <c r="PS8" s="131"/>
      <c r="PT8" s="131"/>
      <c r="PU8" s="131"/>
      <c r="PV8" s="131"/>
      <c r="PW8" s="131"/>
      <c r="PX8" s="131"/>
      <c r="PY8" s="131"/>
      <c r="PZ8" s="131"/>
      <c r="QA8" s="131"/>
      <c r="QB8" s="131"/>
      <c r="QC8" s="131"/>
      <c r="QD8" s="131"/>
      <c r="QE8" s="131"/>
      <c r="QF8" s="131"/>
      <c r="QG8" s="131"/>
      <c r="QH8" s="131"/>
      <c r="QI8" s="131"/>
      <c r="QJ8" s="131"/>
      <c r="QK8" s="131"/>
      <c r="QL8" s="131"/>
      <c r="QM8" s="131"/>
      <c r="QN8" s="131"/>
      <c r="QO8" s="131"/>
      <c r="QP8" s="131"/>
      <c r="QQ8" s="131"/>
      <c r="QR8" s="131"/>
      <c r="QS8" s="131"/>
      <c r="QT8" s="131"/>
      <c r="QU8" s="131"/>
      <c r="QV8" s="131"/>
      <c r="QW8" s="131"/>
      <c r="QX8" s="131"/>
      <c r="QY8" s="131"/>
      <c r="QZ8" s="131"/>
      <c r="RA8" s="131"/>
      <c r="RB8" s="131"/>
      <c r="RC8" s="131"/>
      <c r="RD8" s="131"/>
      <c r="RE8" s="131"/>
      <c r="RF8" s="131"/>
      <c r="RG8" s="131"/>
      <c r="RH8" s="131"/>
      <c r="RI8" s="131"/>
      <c r="RJ8" s="131"/>
      <c r="RK8" s="131"/>
      <c r="RL8" s="131"/>
      <c r="RM8" s="131"/>
      <c r="RN8" s="131"/>
      <c r="RO8" s="131"/>
      <c r="RP8" s="131"/>
      <c r="RQ8" s="131"/>
      <c r="RR8" s="131"/>
      <c r="RS8" s="131"/>
      <c r="RT8" s="131"/>
      <c r="RU8" s="131"/>
      <c r="RV8" s="131"/>
      <c r="RW8" s="131"/>
      <c r="RX8" s="131"/>
      <c r="RY8" s="131"/>
      <c r="RZ8" s="131"/>
      <c r="SA8" s="131"/>
      <c r="SB8" s="131"/>
      <c r="SC8" s="131"/>
      <c r="SD8" s="131"/>
      <c r="SE8" s="131"/>
      <c r="SF8" s="131"/>
      <c r="SG8" s="131"/>
      <c r="SH8" s="131"/>
      <c r="SI8" s="131"/>
      <c r="SJ8" s="131"/>
      <c r="SK8" s="131"/>
      <c r="SL8" s="131"/>
      <c r="SM8" s="131"/>
      <c r="SN8" s="131"/>
      <c r="SO8" s="131"/>
      <c r="SP8" s="131"/>
      <c r="SQ8" s="131"/>
      <c r="SR8" s="131"/>
      <c r="SS8" s="131"/>
      <c r="ST8" s="131"/>
      <c r="SU8" s="131"/>
      <c r="SV8" s="131"/>
      <c r="SW8" s="131"/>
      <c r="SX8" s="131"/>
      <c r="SY8" s="131"/>
      <c r="SZ8" s="131"/>
      <c r="TA8" s="131"/>
      <c r="TB8" s="131"/>
      <c r="TC8" s="131"/>
      <c r="TD8" s="131"/>
      <c r="TE8" s="131"/>
      <c r="TF8" s="131"/>
      <c r="TG8" s="131"/>
      <c r="TH8" s="131"/>
      <c r="TI8" s="131"/>
      <c r="TJ8" s="131"/>
      <c r="TK8" s="131"/>
      <c r="TL8" s="131"/>
      <c r="TM8" s="131"/>
      <c r="TN8" s="131"/>
      <c r="TO8" s="131"/>
      <c r="TP8" s="131"/>
      <c r="TQ8" s="131"/>
      <c r="TR8" s="131"/>
    </row>
    <row r="9" spans="1:538" s="137" customFormat="1" ht="25.5" customHeight="1" x14ac:dyDescent="0.25">
      <c r="A9" s="133">
        <v>6</v>
      </c>
      <c r="B9" s="134" t="s">
        <v>69</v>
      </c>
      <c r="C9" s="129">
        <v>150057580348.08002</v>
      </c>
      <c r="D9" s="130">
        <v>133339375587.91003</v>
      </c>
      <c r="E9" s="221">
        <f>Table38468634533267589378[[#This Row],[DEBT STOCK AS AT Q2, 2020]]/Table38468634533267589378[[#This Row],[DEBT STOCK AS AT Q2, 2019]]-1</f>
        <v>0.12538085382849085</v>
      </c>
      <c r="F9" s="223">
        <f>Table38468634533267589378[[#This Row],[DEBT STOCK AS AT Q2, 2020]]/Table38468634533267589378[[#Totals],[DEBT STOCK AS AT Q2, 2020]]</f>
        <v>3.5815837252720986E-2</v>
      </c>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1"/>
      <c r="EG9" s="131"/>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1"/>
      <c r="FZ9" s="131"/>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1"/>
      <c r="HS9" s="131"/>
      <c r="HT9" s="131"/>
      <c r="HU9" s="131"/>
      <c r="HV9" s="131"/>
      <c r="HW9" s="131"/>
      <c r="HX9" s="131"/>
      <c r="HY9" s="131"/>
      <c r="HZ9" s="131"/>
      <c r="IA9" s="131"/>
      <c r="IB9" s="131"/>
      <c r="IC9" s="131"/>
      <c r="ID9" s="131"/>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1"/>
      <c r="JW9" s="131"/>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1"/>
      <c r="LP9" s="131"/>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1"/>
      <c r="NI9" s="131"/>
      <c r="NJ9" s="131"/>
      <c r="NK9" s="131"/>
      <c r="NL9" s="131"/>
      <c r="NM9" s="131"/>
      <c r="NN9" s="131"/>
      <c r="NO9" s="131"/>
      <c r="NP9" s="131"/>
      <c r="NQ9" s="131"/>
      <c r="NR9" s="131"/>
      <c r="NS9" s="131"/>
      <c r="NT9" s="131"/>
      <c r="NU9" s="131"/>
      <c r="NV9" s="131"/>
      <c r="NW9" s="131"/>
      <c r="NX9" s="131"/>
      <c r="NY9" s="131"/>
      <c r="NZ9" s="131"/>
      <c r="OA9" s="131"/>
      <c r="OB9" s="131"/>
      <c r="OC9" s="131"/>
      <c r="OD9" s="131"/>
      <c r="OE9" s="131"/>
      <c r="OF9" s="131"/>
      <c r="OG9" s="131"/>
      <c r="OH9" s="131"/>
      <c r="OI9" s="131"/>
      <c r="OJ9" s="131"/>
      <c r="OK9" s="131"/>
      <c r="OL9" s="131"/>
      <c r="OM9" s="131"/>
      <c r="ON9" s="131"/>
      <c r="OO9" s="131"/>
      <c r="OP9" s="131"/>
      <c r="OQ9" s="131"/>
      <c r="OR9" s="131"/>
      <c r="OS9" s="131"/>
      <c r="OT9" s="131"/>
      <c r="OU9" s="131"/>
      <c r="OV9" s="131"/>
      <c r="OW9" s="131"/>
      <c r="OX9" s="131"/>
      <c r="OY9" s="131"/>
      <c r="OZ9" s="131"/>
      <c r="PA9" s="131"/>
      <c r="PB9" s="131"/>
      <c r="PC9" s="131"/>
      <c r="PD9" s="131"/>
      <c r="PE9" s="131"/>
      <c r="PF9" s="131"/>
      <c r="PG9" s="131"/>
      <c r="PH9" s="131"/>
      <c r="PI9" s="131"/>
      <c r="PJ9" s="131"/>
      <c r="PK9" s="131"/>
      <c r="PL9" s="131"/>
      <c r="PM9" s="131"/>
      <c r="PN9" s="131"/>
      <c r="PO9" s="131"/>
      <c r="PP9" s="131"/>
      <c r="PQ9" s="131"/>
      <c r="PR9" s="131"/>
      <c r="PS9" s="131"/>
      <c r="PT9" s="131"/>
      <c r="PU9" s="131"/>
      <c r="PV9" s="131"/>
      <c r="PW9" s="131"/>
      <c r="PX9" s="131"/>
      <c r="PY9" s="131"/>
      <c r="PZ9" s="131"/>
      <c r="QA9" s="131"/>
      <c r="QB9" s="131"/>
      <c r="QC9" s="131"/>
      <c r="QD9" s="131"/>
      <c r="QE9" s="131"/>
      <c r="QF9" s="131"/>
      <c r="QG9" s="131"/>
      <c r="QH9" s="131"/>
      <c r="QI9" s="131"/>
      <c r="QJ9" s="131"/>
      <c r="QK9" s="131"/>
      <c r="QL9" s="131"/>
      <c r="QM9" s="131"/>
      <c r="QN9" s="131"/>
      <c r="QO9" s="131"/>
      <c r="QP9" s="131"/>
      <c r="QQ9" s="131"/>
      <c r="QR9" s="131"/>
      <c r="QS9" s="131"/>
      <c r="QT9" s="131"/>
      <c r="QU9" s="131"/>
      <c r="QV9" s="131"/>
      <c r="QW9" s="131"/>
      <c r="QX9" s="131"/>
      <c r="QY9" s="131"/>
      <c r="QZ9" s="131"/>
      <c r="RA9" s="131"/>
      <c r="RB9" s="131"/>
      <c r="RC9" s="131"/>
      <c r="RD9" s="131"/>
      <c r="RE9" s="131"/>
      <c r="RF9" s="131"/>
      <c r="RG9" s="131"/>
      <c r="RH9" s="131"/>
      <c r="RI9" s="131"/>
      <c r="RJ9" s="131"/>
      <c r="RK9" s="131"/>
      <c r="RL9" s="131"/>
      <c r="RM9" s="131"/>
      <c r="RN9" s="131"/>
      <c r="RO9" s="131"/>
      <c r="RP9" s="131"/>
      <c r="RQ9" s="131"/>
      <c r="RR9" s="131"/>
      <c r="RS9" s="131"/>
      <c r="RT9" s="131"/>
      <c r="RU9" s="131"/>
      <c r="RV9" s="131"/>
      <c r="RW9" s="131"/>
      <c r="RX9" s="131"/>
      <c r="RY9" s="131"/>
      <c r="RZ9" s="131"/>
      <c r="SA9" s="131"/>
      <c r="SB9" s="131"/>
      <c r="SC9" s="131"/>
      <c r="SD9" s="131"/>
      <c r="SE9" s="131"/>
      <c r="SF9" s="131"/>
      <c r="SG9" s="131"/>
      <c r="SH9" s="131"/>
      <c r="SI9" s="131"/>
      <c r="SJ9" s="131"/>
      <c r="SK9" s="131"/>
      <c r="SL9" s="131"/>
      <c r="SM9" s="131"/>
      <c r="SN9" s="131"/>
      <c r="SO9" s="131"/>
      <c r="SP9" s="131"/>
      <c r="SQ9" s="131"/>
      <c r="SR9" s="131"/>
      <c r="SS9" s="131"/>
      <c r="ST9" s="131"/>
      <c r="SU9" s="131"/>
      <c r="SV9" s="131"/>
      <c r="SW9" s="131"/>
      <c r="SX9" s="131"/>
      <c r="SY9" s="131"/>
      <c r="SZ9" s="131"/>
      <c r="TA9" s="131"/>
      <c r="TB9" s="131"/>
      <c r="TC9" s="131"/>
      <c r="TD9" s="131"/>
      <c r="TE9" s="131"/>
      <c r="TF9" s="131"/>
      <c r="TG9" s="131"/>
      <c r="TH9" s="131"/>
      <c r="TI9" s="131"/>
      <c r="TJ9" s="131"/>
      <c r="TK9" s="131"/>
      <c r="TL9" s="131"/>
      <c r="TM9" s="131"/>
      <c r="TN9" s="131"/>
      <c r="TO9" s="131"/>
      <c r="TP9" s="131"/>
      <c r="TQ9" s="131"/>
      <c r="TR9" s="131"/>
    </row>
    <row r="10" spans="1:538" s="136" customFormat="1" ht="24.95" customHeight="1" x14ac:dyDescent="0.25">
      <c r="A10" s="133">
        <v>7</v>
      </c>
      <c r="B10" s="134" t="s">
        <v>68</v>
      </c>
      <c r="C10" s="129">
        <v>128504831985.51105</v>
      </c>
      <c r="D10" s="130">
        <v>96905502591.022949</v>
      </c>
      <c r="E10" s="221">
        <f>Table38468634533267589378[[#This Row],[DEBT STOCK AS AT Q2, 2020]]/Table38468634533267589378[[#This Row],[DEBT STOCK AS AT Q2, 2019]]-1</f>
        <v>0.3260839534350175</v>
      </c>
      <c r="F10" s="223">
        <f>Table38468634533267589378[[#This Row],[DEBT STOCK AS AT Q2, 2020]]/Table38468634533267589378[[#Totals],[DEBT STOCK AS AT Q2, 2020]]</f>
        <v>3.067161377589284E-2</v>
      </c>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1"/>
      <c r="AU10" s="131"/>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1"/>
      <c r="CN10" s="131"/>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1"/>
      <c r="EG10" s="131"/>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1"/>
      <c r="FZ10" s="131"/>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1"/>
      <c r="HS10" s="131"/>
      <c r="HT10" s="131"/>
      <c r="HU10" s="131"/>
      <c r="HV10" s="131"/>
      <c r="HW10" s="131"/>
      <c r="HX10" s="131"/>
      <c r="HY10" s="131"/>
      <c r="HZ10" s="131"/>
      <c r="IA10" s="131"/>
      <c r="IB10" s="131"/>
      <c r="IC10" s="131"/>
      <c r="ID10" s="131"/>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1"/>
      <c r="JW10" s="131"/>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1"/>
      <c r="LP10" s="131"/>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1"/>
      <c r="NI10" s="131"/>
      <c r="NJ10" s="131"/>
      <c r="NK10" s="131"/>
      <c r="NL10" s="131"/>
      <c r="NM10" s="131"/>
      <c r="NN10" s="131"/>
      <c r="NO10" s="131"/>
      <c r="NP10" s="131"/>
      <c r="NQ10" s="131"/>
      <c r="NR10" s="131"/>
      <c r="NS10" s="131"/>
      <c r="NT10" s="131"/>
      <c r="NU10" s="131"/>
      <c r="NV10" s="131"/>
      <c r="NW10" s="131"/>
      <c r="NX10" s="131"/>
      <c r="NY10" s="131"/>
      <c r="NZ10" s="131"/>
      <c r="OA10" s="131"/>
      <c r="OB10" s="131"/>
      <c r="OC10" s="131"/>
      <c r="OD10" s="131"/>
      <c r="OE10" s="131"/>
      <c r="OF10" s="131"/>
      <c r="OG10" s="131"/>
      <c r="OH10" s="131"/>
      <c r="OI10" s="131"/>
      <c r="OJ10" s="131"/>
      <c r="OK10" s="131"/>
      <c r="OL10" s="131"/>
      <c r="OM10" s="131"/>
      <c r="ON10" s="131"/>
      <c r="OO10" s="131"/>
      <c r="OP10" s="131"/>
      <c r="OQ10" s="131"/>
      <c r="OR10" s="131"/>
      <c r="OS10" s="131"/>
      <c r="OT10" s="131"/>
      <c r="OU10" s="131"/>
      <c r="OV10" s="131"/>
      <c r="OW10" s="131"/>
      <c r="OX10" s="131"/>
      <c r="OY10" s="131"/>
      <c r="OZ10" s="131"/>
      <c r="PA10" s="131"/>
      <c r="PB10" s="131"/>
      <c r="PC10" s="131"/>
      <c r="PD10" s="131"/>
      <c r="PE10" s="131"/>
      <c r="PF10" s="131"/>
      <c r="PG10" s="131"/>
      <c r="PH10" s="131"/>
      <c r="PI10" s="131"/>
      <c r="PJ10" s="131"/>
      <c r="PK10" s="131"/>
      <c r="PL10" s="131"/>
      <c r="PM10" s="131"/>
      <c r="PN10" s="131"/>
      <c r="PO10" s="131"/>
      <c r="PP10" s="131"/>
      <c r="PQ10" s="131"/>
      <c r="PR10" s="131"/>
      <c r="PS10" s="131"/>
      <c r="PT10" s="131"/>
      <c r="PU10" s="131"/>
      <c r="PV10" s="131"/>
      <c r="PW10" s="131"/>
      <c r="PX10" s="131"/>
      <c r="PY10" s="131"/>
      <c r="PZ10" s="131"/>
      <c r="QA10" s="131"/>
      <c r="QB10" s="131"/>
      <c r="QC10" s="131"/>
      <c r="QD10" s="131"/>
      <c r="QE10" s="131"/>
      <c r="QF10" s="131"/>
      <c r="QG10" s="131"/>
      <c r="QH10" s="131"/>
      <c r="QI10" s="131"/>
      <c r="QJ10" s="131"/>
      <c r="QK10" s="131"/>
      <c r="QL10" s="131"/>
      <c r="QM10" s="131"/>
      <c r="QN10" s="131"/>
      <c r="QO10" s="131"/>
      <c r="QP10" s="131"/>
      <c r="QQ10" s="131"/>
      <c r="QR10" s="131"/>
      <c r="QS10" s="131"/>
      <c r="QT10" s="131"/>
      <c r="QU10" s="131"/>
      <c r="QV10" s="131"/>
      <c r="QW10" s="131"/>
      <c r="QX10" s="131"/>
      <c r="QY10" s="131"/>
      <c r="QZ10" s="131"/>
      <c r="RA10" s="131"/>
      <c r="RB10" s="131"/>
      <c r="RC10" s="131"/>
      <c r="RD10" s="131"/>
      <c r="RE10" s="131"/>
      <c r="RF10" s="131"/>
      <c r="RG10" s="131"/>
      <c r="RH10" s="131"/>
      <c r="RI10" s="131"/>
      <c r="RJ10" s="131"/>
      <c r="RK10" s="131"/>
      <c r="RL10" s="131"/>
      <c r="RM10" s="131"/>
      <c r="RN10" s="131"/>
      <c r="RO10" s="131"/>
      <c r="RP10" s="131"/>
      <c r="RQ10" s="131"/>
      <c r="RR10" s="131"/>
      <c r="RS10" s="131"/>
      <c r="RT10" s="131"/>
      <c r="RU10" s="131"/>
      <c r="RV10" s="131"/>
      <c r="RW10" s="131"/>
      <c r="RX10" s="131"/>
      <c r="RY10" s="131"/>
      <c r="RZ10" s="131"/>
      <c r="SA10" s="131"/>
      <c r="SB10" s="131"/>
      <c r="SC10" s="131"/>
      <c r="SD10" s="131"/>
      <c r="SE10" s="131"/>
      <c r="SF10" s="131"/>
      <c r="SG10" s="131"/>
      <c r="SH10" s="131"/>
      <c r="SI10" s="131"/>
      <c r="SJ10" s="131"/>
      <c r="SK10" s="131"/>
      <c r="SL10" s="131"/>
      <c r="SM10" s="131"/>
      <c r="SN10" s="131"/>
      <c r="SO10" s="131"/>
      <c r="SP10" s="131"/>
      <c r="SQ10" s="131"/>
      <c r="SR10" s="131"/>
      <c r="SS10" s="131"/>
      <c r="ST10" s="131"/>
      <c r="SU10" s="131"/>
      <c r="SV10" s="131"/>
      <c r="SW10" s="131"/>
      <c r="SX10" s="131"/>
      <c r="SY10" s="131"/>
      <c r="SZ10" s="131"/>
      <c r="TA10" s="131"/>
      <c r="TB10" s="131"/>
      <c r="TC10" s="131"/>
      <c r="TD10" s="131"/>
      <c r="TE10" s="131"/>
      <c r="TF10" s="131"/>
      <c r="TG10" s="131"/>
      <c r="TH10" s="131"/>
      <c r="TI10" s="131"/>
      <c r="TJ10" s="131"/>
      <c r="TK10" s="131"/>
      <c r="TL10" s="131"/>
      <c r="TM10" s="131"/>
      <c r="TN10" s="131"/>
      <c r="TO10" s="131"/>
      <c r="TP10" s="131"/>
      <c r="TQ10" s="131"/>
      <c r="TR10" s="131"/>
    </row>
    <row r="11" spans="1:538" s="139" customFormat="1" ht="24.95" customHeight="1" x14ac:dyDescent="0.25">
      <c r="A11" s="133">
        <v>8</v>
      </c>
      <c r="B11" s="134" t="s">
        <v>67</v>
      </c>
      <c r="C11" s="129">
        <v>90369619974.970016</v>
      </c>
      <c r="D11" s="130">
        <v>86861555192.240005</v>
      </c>
      <c r="E11" s="221">
        <f>Table38468634533267589378[[#This Row],[DEBT STOCK AS AT Q2, 2020]]/Table38468634533267589378[[#This Row],[DEBT STOCK AS AT Q2, 2019]]-1</f>
        <v>4.038685210005788E-2</v>
      </c>
      <c r="F11" s="223">
        <f>Table38468634533267589378[[#This Row],[DEBT STOCK AS AT Q2, 2020]]/Table38468634533267589378[[#Totals],[DEBT STOCK AS AT Q2, 2020]]</f>
        <v>2.156947749061304E-2</v>
      </c>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8"/>
      <c r="AU11" s="138"/>
      <c r="AV11" s="138"/>
      <c r="AW11" s="138"/>
      <c r="AX11" s="138"/>
      <c r="AY11" s="138"/>
      <c r="AZ11" s="138"/>
      <c r="BA11" s="138"/>
      <c r="BB11" s="138"/>
      <c r="BC11" s="138"/>
      <c r="BD11" s="138"/>
      <c r="BE11" s="138"/>
      <c r="BF11" s="138"/>
      <c r="BG11" s="138"/>
      <c r="BH11" s="138"/>
      <c r="BI11" s="138"/>
      <c r="BJ11" s="138"/>
      <c r="BK11" s="138"/>
      <c r="BL11" s="138"/>
      <c r="BM11" s="138"/>
      <c r="BN11" s="138"/>
      <c r="BO11" s="138"/>
      <c r="BP11" s="138"/>
      <c r="BQ11" s="138"/>
      <c r="BR11" s="138"/>
      <c r="BS11" s="138"/>
      <c r="BT11" s="138"/>
      <c r="BU11" s="138"/>
      <c r="BV11" s="138"/>
      <c r="BW11" s="138"/>
      <c r="BX11" s="138"/>
      <c r="BY11" s="138"/>
      <c r="BZ11" s="138"/>
      <c r="CA11" s="138"/>
      <c r="CB11" s="138"/>
      <c r="CC11" s="138"/>
      <c r="CD11" s="138"/>
      <c r="CE11" s="138"/>
      <c r="CF11" s="138"/>
      <c r="CG11" s="138"/>
      <c r="CH11" s="138"/>
      <c r="CI11" s="138"/>
      <c r="CJ11" s="138"/>
      <c r="CK11" s="138"/>
      <c r="CL11" s="138"/>
      <c r="CM11" s="138"/>
      <c r="CN11" s="138"/>
      <c r="CO11" s="138"/>
      <c r="CP11" s="138"/>
      <c r="CQ11" s="138"/>
      <c r="CR11" s="138"/>
      <c r="CS11" s="138"/>
      <c r="CT11" s="138"/>
      <c r="CU11" s="138"/>
      <c r="CV11" s="138"/>
      <c r="CW11" s="138"/>
      <c r="CX11" s="138"/>
      <c r="CY11" s="138"/>
      <c r="CZ11" s="138"/>
      <c r="DA11" s="138"/>
      <c r="DB11" s="138"/>
      <c r="DC11" s="138"/>
      <c r="DD11" s="138"/>
      <c r="DE11" s="138"/>
      <c r="DF11" s="138"/>
      <c r="DG11" s="138"/>
      <c r="DH11" s="138"/>
      <c r="DI11" s="138"/>
      <c r="DJ11" s="138"/>
      <c r="DK11" s="138"/>
      <c r="DL11" s="138"/>
      <c r="DM11" s="138"/>
      <c r="DN11" s="138"/>
      <c r="DO11" s="138"/>
      <c r="DP11" s="138"/>
      <c r="DQ11" s="138"/>
      <c r="DR11" s="138"/>
      <c r="DS11" s="138"/>
      <c r="DT11" s="138"/>
      <c r="DU11" s="138"/>
      <c r="DV11" s="138"/>
      <c r="DW11" s="138"/>
      <c r="DX11" s="138"/>
      <c r="DY11" s="138"/>
      <c r="DZ11" s="138"/>
      <c r="EA11" s="138"/>
      <c r="EB11" s="138"/>
      <c r="EC11" s="138"/>
      <c r="ED11" s="138"/>
      <c r="EE11" s="138"/>
      <c r="EF11" s="138"/>
      <c r="EG11" s="138"/>
      <c r="EH11" s="138"/>
      <c r="EI11" s="138"/>
      <c r="EJ11" s="138"/>
      <c r="EK11" s="138"/>
      <c r="EL11" s="138"/>
      <c r="EM11" s="138"/>
      <c r="EN11" s="138"/>
      <c r="EO11" s="138"/>
      <c r="EP11" s="138"/>
      <c r="EQ11" s="138"/>
      <c r="ER11" s="138"/>
      <c r="ES11" s="138"/>
      <c r="ET11" s="138"/>
      <c r="EU11" s="138"/>
      <c r="EV11" s="138"/>
      <c r="EW11" s="138"/>
      <c r="EX11" s="138"/>
      <c r="EY11" s="138"/>
      <c r="EZ11" s="138"/>
      <c r="FA11" s="138"/>
      <c r="FB11" s="138"/>
      <c r="FC11" s="138"/>
      <c r="FD11" s="138"/>
      <c r="FE11" s="138"/>
      <c r="FF11" s="138"/>
      <c r="FG11" s="138"/>
      <c r="FH11" s="138"/>
      <c r="FI11" s="138"/>
      <c r="FJ11" s="138"/>
      <c r="FK11" s="138"/>
      <c r="FL11" s="138"/>
      <c r="FM11" s="138"/>
      <c r="FN11" s="138"/>
      <c r="FO11" s="138"/>
      <c r="FP11" s="138"/>
      <c r="FQ11" s="138"/>
      <c r="FR11" s="138"/>
      <c r="FS11" s="138"/>
      <c r="FT11" s="138"/>
      <c r="FU11" s="138"/>
      <c r="FV11" s="138"/>
      <c r="FW11" s="138"/>
      <c r="FX11" s="138"/>
      <c r="FY11" s="138"/>
      <c r="FZ11" s="138"/>
      <c r="GA11" s="138"/>
      <c r="GB11" s="138"/>
      <c r="GC11" s="138"/>
      <c r="GD11" s="138"/>
      <c r="GE11" s="138"/>
      <c r="GF11" s="138"/>
      <c r="GG11" s="138"/>
      <c r="GH11" s="138"/>
      <c r="GI11" s="138"/>
      <c r="GJ11" s="138"/>
      <c r="GK11" s="138"/>
      <c r="GL11" s="138"/>
      <c r="GM11" s="138"/>
      <c r="GN11" s="138"/>
      <c r="GO11" s="138"/>
      <c r="GP11" s="138"/>
      <c r="GQ11" s="138"/>
      <c r="GR11" s="138"/>
      <c r="GS11" s="138"/>
      <c r="GT11" s="138"/>
      <c r="GU11" s="138"/>
      <c r="GV11" s="138"/>
      <c r="GW11" s="138"/>
      <c r="GX11" s="138"/>
      <c r="GY11" s="138"/>
      <c r="GZ11" s="138"/>
      <c r="HA11" s="138"/>
      <c r="HB11" s="138"/>
      <c r="HC11" s="138"/>
      <c r="HD11" s="138"/>
      <c r="HE11" s="138"/>
      <c r="HF11" s="138"/>
      <c r="HG11" s="138"/>
      <c r="HH11" s="138"/>
      <c r="HI11" s="138"/>
      <c r="HJ11" s="138"/>
      <c r="HK11" s="138"/>
      <c r="HL11" s="138"/>
      <c r="HM11" s="138"/>
      <c r="HN11" s="138"/>
      <c r="HO11" s="138"/>
      <c r="HP11" s="138"/>
      <c r="HQ11" s="138"/>
      <c r="HR11" s="138"/>
      <c r="HS11" s="138"/>
      <c r="HT11" s="138"/>
      <c r="HU11" s="138"/>
      <c r="HV11" s="138"/>
      <c r="HW11" s="138"/>
      <c r="HX11" s="138"/>
      <c r="HY11" s="138"/>
      <c r="HZ11" s="138"/>
      <c r="IA11" s="138"/>
      <c r="IB11" s="138"/>
      <c r="IC11" s="138"/>
      <c r="ID11" s="138"/>
      <c r="IE11" s="138"/>
      <c r="IF11" s="138"/>
      <c r="IG11" s="138"/>
      <c r="IH11" s="138"/>
      <c r="II11" s="138"/>
      <c r="IJ11" s="138"/>
      <c r="IK11" s="138"/>
      <c r="IL11" s="138"/>
      <c r="IM11" s="138"/>
      <c r="IN11" s="138"/>
      <c r="IO11" s="138"/>
      <c r="IP11" s="138"/>
      <c r="IQ11" s="138"/>
      <c r="IR11" s="138"/>
      <c r="IS11" s="138"/>
      <c r="IT11" s="138"/>
      <c r="IU11" s="138"/>
      <c r="IV11" s="138"/>
      <c r="IW11" s="138"/>
      <c r="IX11" s="138"/>
      <c r="IY11" s="138"/>
      <c r="IZ11" s="138"/>
      <c r="JA11" s="138"/>
      <c r="JB11" s="138"/>
      <c r="JC11" s="138"/>
      <c r="JD11" s="138"/>
      <c r="JE11" s="138"/>
      <c r="JF11" s="138"/>
      <c r="JG11" s="138"/>
      <c r="JH11" s="138"/>
      <c r="JI11" s="138"/>
      <c r="JJ11" s="138"/>
      <c r="JK11" s="138"/>
      <c r="JL11" s="138"/>
      <c r="JM11" s="138"/>
      <c r="JN11" s="138"/>
      <c r="JO11" s="138"/>
      <c r="JP11" s="138"/>
      <c r="JQ11" s="138"/>
      <c r="JR11" s="138"/>
      <c r="JS11" s="138"/>
      <c r="JT11" s="138"/>
      <c r="JU11" s="138"/>
      <c r="JV11" s="138"/>
      <c r="JW11" s="138"/>
      <c r="JX11" s="138"/>
      <c r="JY11" s="138"/>
      <c r="JZ11" s="138"/>
      <c r="KA11" s="138"/>
      <c r="KB11" s="138"/>
      <c r="KC11" s="138"/>
      <c r="KD11" s="138"/>
      <c r="KE11" s="138"/>
      <c r="KF11" s="138"/>
      <c r="KG11" s="138"/>
      <c r="KH11" s="138"/>
      <c r="KI11" s="138"/>
      <c r="KJ11" s="138"/>
      <c r="KK11" s="138"/>
      <c r="KL11" s="138"/>
      <c r="KM11" s="138"/>
      <c r="KN11" s="138"/>
      <c r="KO11" s="138"/>
      <c r="KP11" s="138"/>
      <c r="KQ11" s="138"/>
      <c r="KR11" s="138"/>
      <c r="KS11" s="138"/>
      <c r="KT11" s="138"/>
      <c r="KU11" s="138"/>
      <c r="KV11" s="138"/>
      <c r="KW11" s="138"/>
      <c r="KX11" s="138"/>
      <c r="KY11" s="138"/>
      <c r="KZ11" s="138"/>
      <c r="LA11" s="138"/>
      <c r="LB11" s="138"/>
      <c r="LC11" s="138"/>
      <c r="LD11" s="138"/>
      <c r="LE11" s="138"/>
      <c r="LF11" s="138"/>
      <c r="LG11" s="138"/>
      <c r="LH11" s="138"/>
      <c r="LI11" s="138"/>
      <c r="LJ11" s="138"/>
      <c r="LK11" s="138"/>
      <c r="LL11" s="138"/>
      <c r="LM11" s="138"/>
      <c r="LN11" s="138"/>
      <c r="LO11" s="138"/>
      <c r="LP11" s="138"/>
      <c r="LQ11" s="138"/>
      <c r="LR11" s="138"/>
      <c r="LS11" s="138"/>
      <c r="LT11" s="138"/>
      <c r="LU11" s="138"/>
      <c r="LV11" s="138"/>
      <c r="LW11" s="138"/>
      <c r="LX11" s="138"/>
      <c r="LY11" s="138"/>
      <c r="LZ11" s="138"/>
      <c r="MA11" s="138"/>
      <c r="MB11" s="138"/>
      <c r="MC11" s="138"/>
      <c r="MD11" s="138"/>
      <c r="ME11" s="138"/>
      <c r="MF11" s="138"/>
      <c r="MG11" s="138"/>
      <c r="MH11" s="138"/>
      <c r="MI11" s="138"/>
      <c r="MJ11" s="138"/>
      <c r="MK11" s="138"/>
      <c r="ML11" s="138"/>
      <c r="MM11" s="138"/>
      <c r="MN11" s="138"/>
      <c r="MO11" s="138"/>
      <c r="MP11" s="138"/>
      <c r="MQ11" s="138"/>
      <c r="MR11" s="138"/>
      <c r="MS11" s="138"/>
      <c r="MT11" s="138"/>
      <c r="MU11" s="138"/>
      <c r="MV11" s="138"/>
      <c r="MW11" s="138"/>
      <c r="MX11" s="138"/>
      <c r="MY11" s="138"/>
      <c r="MZ11" s="138"/>
      <c r="NA11" s="138"/>
      <c r="NB11" s="138"/>
      <c r="NC11" s="138"/>
      <c r="ND11" s="138"/>
      <c r="NE11" s="138"/>
      <c r="NF11" s="138"/>
      <c r="NG11" s="138"/>
      <c r="NH11" s="138"/>
      <c r="NI11" s="138"/>
      <c r="NJ11" s="138"/>
      <c r="NK11" s="138"/>
      <c r="NL11" s="138"/>
      <c r="NM11" s="138"/>
      <c r="NN11" s="138"/>
      <c r="NO11" s="138"/>
      <c r="NP11" s="138"/>
      <c r="NQ11" s="138"/>
      <c r="NR11" s="138"/>
      <c r="NS11" s="138"/>
      <c r="NT11" s="138"/>
      <c r="NU11" s="138"/>
      <c r="NV11" s="138"/>
      <c r="NW11" s="138"/>
      <c r="NX11" s="138"/>
      <c r="NY11" s="138"/>
      <c r="NZ11" s="138"/>
      <c r="OA11" s="138"/>
      <c r="OB11" s="138"/>
      <c r="OC11" s="138"/>
      <c r="OD11" s="138"/>
      <c r="OE11" s="138"/>
      <c r="OF11" s="138"/>
      <c r="OG11" s="138"/>
      <c r="OH11" s="138"/>
      <c r="OI11" s="138"/>
      <c r="OJ11" s="138"/>
      <c r="OK11" s="138"/>
      <c r="OL11" s="138"/>
      <c r="OM11" s="138"/>
      <c r="ON11" s="138"/>
      <c r="OO11" s="138"/>
      <c r="OP11" s="138"/>
      <c r="OQ11" s="138"/>
      <c r="OR11" s="138"/>
      <c r="OS11" s="138"/>
      <c r="OT11" s="138"/>
      <c r="OU11" s="138"/>
      <c r="OV11" s="138"/>
      <c r="OW11" s="138"/>
      <c r="OX11" s="138"/>
      <c r="OY11" s="138"/>
      <c r="OZ11" s="138"/>
      <c r="PA11" s="138"/>
      <c r="PB11" s="138"/>
      <c r="PC11" s="138"/>
      <c r="PD11" s="138"/>
      <c r="PE11" s="138"/>
      <c r="PF11" s="138"/>
      <c r="PG11" s="138"/>
      <c r="PH11" s="138"/>
      <c r="PI11" s="138"/>
      <c r="PJ11" s="138"/>
      <c r="PK11" s="138"/>
      <c r="PL11" s="138"/>
      <c r="PM11" s="138"/>
      <c r="PN11" s="138"/>
      <c r="PO11" s="138"/>
      <c r="PP11" s="138"/>
      <c r="PQ11" s="138"/>
      <c r="PR11" s="138"/>
      <c r="PS11" s="138"/>
      <c r="PT11" s="138"/>
      <c r="PU11" s="138"/>
      <c r="PV11" s="138"/>
      <c r="PW11" s="138"/>
      <c r="PX11" s="138"/>
      <c r="PY11" s="138"/>
      <c r="PZ11" s="138"/>
      <c r="QA11" s="138"/>
      <c r="QB11" s="138"/>
      <c r="QC11" s="138"/>
      <c r="QD11" s="138"/>
      <c r="QE11" s="138"/>
      <c r="QF11" s="138"/>
      <c r="QG11" s="138"/>
      <c r="QH11" s="138"/>
      <c r="QI11" s="138"/>
      <c r="QJ11" s="138"/>
      <c r="QK11" s="138"/>
      <c r="QL11" s="138"/>
      <c r="QM11" s="138"/>
      <c r="QN11" s="138"/>
      <c r="QO11" s="138"/>
      <c r="QP11" s="138"/>
      <c r="QQ11" s="138"/>
      <c r="QR11" s="138"/>
      <c r="QS11" s="138"/>
      <c r="QT11" s="138"/>
      <c r="QU11" s="138"/>
      <c r="QV11" s="138"/>
      <c r="QW11" s="138"/>
      <c r="QX11" s="138"/>
      <c r="QY11" s="138"/>
      <c r="QZ11" s="138"/>
      <c r="RA11" s="138"/>
      <c r="RB11" s="138"/>
      <c r="RC11" s="138"/>
      <c r="RD11" s="138"/>
      <c r="RE11" s="138"/>
      <c r="RF11" s="138"/>
      <c r="RG11" s="138"/>
      <c r="RH11" s="138"/>
      <c r="RI11" s="138"/>
      <c r="RJ11" s="138"/>
      <c r="RK11" s="138"/>
      <c r="RL11" s="138"/>
      <c r="RM11" s="138"/>
      <c r="RN11" s="138"/>
      <c r="RO11" s="138"/>
      <c r="RP11" s="138"/>
      <c r="RQ11" s="138"/>
      <c r="RR11" s="138"/>
      <c r="RS11" s="138"/>
      <c r="RT11" s="138"/>
      <c r="RU11" s="138"/>
      <c r="RV11" s="138"/>
      <c r="RW11" s="138"/>
      <c r="RX11" s="138"/>
      <c r="RY11" s="138"/>
      <c r="RZ11" s="138"/>
      <c r="SA11" s="138"/>
      <c r="SB11" s="138"/>
      <c r="SC11" s="138"/>
      <c r="SD11" s="138"/>
      <c r="SE11" s="138"/>
      <c r="SF11" s="138"/>
      <c r="SG11" s="138"/>
      <c r="SH11" s="138"/>
      <c r="SI11" s="138"/>
      <c r="SJ11" s="138"/>
      <c r="SK11" s="138"/>
      <c r="SL11" s="138"/>
      <c r="SM11" s="138"/>
      <c r="SN11" s="138"/>
      <c r="SO11" s="138"/>
      <c r="SP11" s="138"/>
      <c r="SQ11" s="138"/>
      <c r="SR11" s="138"/>
      <c r="SS11" s="138"/>
      <c r="ST11" s="138"/>
      <c r="SU11" s="138"/>
      <c r="SV11" s="138"/>
      <c r="SW11" s="138"/>
      <c r="SX11" s="138"/>
      <c r="SY11" s="138"/>
      <c r="SZ11" s="138"/>
      <c r="TA11" s="138"/>
      <c r="TB11" s="138"/>
      <c r="TC11" s="138"/>
      <c r="TD11" s="138"/>
      <c r="TE11" s="138"/>
      <c r="TF11" s="138"/>
      <c r="TG11" s="138"/>
      <c r="TH11" s="138"/>
      <c r="TI11" s="138"/>
      <c r="TJ11" s="138"/>
      <c r="TK11" s="138"/>
      <c r="TL11" s="138"/>
      <c r="TM11" s="138"/>
      <c r="TN11" s="138"/>
      <c r="TO11" s="138"/>
      <c r="TP11" s="138"/>
      <c r="TQ11" s="138"/>
      <c r="TR11" s="138"/>
    </row>
    <row r="12" spans="1:538" s="132" customFormat="1" ht="24.95" customHeight="1" x14ac:dyDescent="0.25">
      <c r="A12" s="133">
        <v>9</v>
      </c>
      <c r="B12" s="134" t="s">
        <v>66</v>
      </c>
      <c r="C12" s="129">
        <v>165019082432.49997</v>
      </c>
      <c r="D12" s="130">
        <v>168819230129.37</v>
      </c>
      <c r="E12" s="221">
        <f>Table38468634533267589378[[#This Row],[DEBT STOCK AS AT Q2, 2020]]/Table38468634533267589378[[#This Row],[DEBT STOCK AS AT Q2, 2019]]-1</f>
        <v>-2.2510158907595335E-2</v>
      </c>
      <c r="F12" s="223">
        <f>Table38468634533267589378[[#This Row],[DEBT STOCK AS AT Q2, 2020]]/Table38468634533267589378[[#Totals],[DEBT STOCK AS AT Q2, 2020]]</f>
        <v>3.9386857940038676E-2</v>
      </c>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1"/>
      <c r="CN12" s="131"/>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1"/>
      <c r="EG12" s="131"/>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1"/>
      <c r="FZ12" s="131"/>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1"/>
      <c r="HS12" s="131"/>
      <c r="HT12" s="131"/>
      <c r="HU12" s="131"/>
      <c r="HV12" s="131"/>
      <c r="HW12" s="131"/>
      <c r="HX12" s="131"/>
      <c r="HY12" s="131"/>
      <c r="HZ12" s="131"/>
      <c r="IA12" s="131"/>
      <c r="IB12" s="131"/>
      <c r="IC12" s="131"/>
      <c r="ID12" s="131"/>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1"/>
      <c r="JW12" s="131"/>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1"/>
      <c r="LP12" s="131"/>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1"/>
      <c r="NI12" s="131"/>
      <c r="NJ12" s="131"/>
      <c r="NK12" s="131"/>
      <c r="NL12" s="131"/>
      <c r="NM12" s="131"/>
      <c r="NN12" s="131"/>
      <c r="NO12" s="131"/>
      <c r="NP12" s="131"/>
      <c r="NQ12" s="131"/>
      <c r="NR12" s="131"/>
      <c r="NS12" s="131"/>
      <c r="NT12" s="131"/>
      <c r="NU12" s="131"/>
      <c r="NV12" s="131"/>
      <c r="NW12" s="131"/>
      <c r="NX12" s="131"/>
      <c r="NY12" s="131"/>
      <c r="NZ12" s="131"/>
      <c r="OA12" s="131"/>
      <c r="OB12" s="131"/>
      <c r="OC12" s="131"/>
      <c r="OD12" s="131"/>
      <c r="OE12" s="131"/>
      <c r="OF12" s="131"/>
      <c r="OG12" s="131"/>
      <c r="OH12" s="131"/>
      <c r="OI12" s="131"/>
      <c r="OJ12" s="131"/>
      <c r="OK12" s="131"/>
      <c r="OL12" s="131"/>
      <c r="OM12" s="131"/>
      <c r="ON12" s="131"/>
      <c r="OO12" s="131"/>
      <c r="OP12" s="131"/>
      <c r="OQ12" s="131"/>
      <c r="OR12" s="131"/>
      <c r="OS12" s="131"/>
      <c r="OT12" s="131"/>
      <c r="OU12" s="131"/>
      <c r="OV12" s="131"/>
      <c r="OW12" s="131"/>
      <c r="OX12" s="131"/>
      <c r="OY12" s="131"/>
      <c r="OZ12" s="131"/>
      <c r="PA12" s="131"/>
      <c r="PB12" s="131"/>
      <c r="PC12" s="131"/>
      <c r="PD12" s="131"/>
      <c r="PE12" s="131"/>
      <c r="PF12" s="131"/>
      <c r="PG12" s="131"/>
      <c r="PH12" s="131"/>
      <c r="PI12" s="131"/>
      <c r="PJ12" s="131"/>
      <c r="PK12" s="131"/>
      <c r="PL12" s="131"/>
      <c r="PM12" s="131"/>
      <c r="PN12" s="131"/>
      <c r="PO12" s="131"/>
      <c r="PP12" s="131"/>
      <c r="PQ12" s="131"/>
      <c r="PR12" s="131"/>
      <c r="PS12" s="131"/>
      <c r="PT12" s="131"/>
      <c r="PU12" s="131"/>
      <c r="PV12" s="131"/>
      <c r="PW12" s="131"/>
      <c r="PX12" s="131"/>
      <c r="PY12" s="131"/>
      <c r="PZ12" s="131"/>
      <c r="QA12" s="131"/>
      <c r="QB12" s="131"/>
      <c r="QC12" s="131"/>
      <c r="QD12" s="131"/>
      <c r="QE12" s="131"/>
      <c r="QF12" s="131"/>
      <c r="QG12" s="131"/>
      <c r="QH12" s="131"/>
      <c r="QI12" s="131"/>
      <c r="QJ12" s="131"/>
      <c r="QK12" s="131"/>
      <c r="QL12" s="131"/>
      <c r="QM12" s="131"/>
      <c r="QN12" s="131"/>
      <c r="QO12" s="131"/>
      <c r="QP12" s="131"/>
      <c r="QQ12" s="131"/>
      <c r="QR12" s="131"/>
      <c r="QS12" s="131"/>
      <c r="QT12" s="131"/>
      <c r="QU12" s="131"/>
      <c r="QV12" s="131"/>
      <c r="QW12" s="131"/>
      <c r="QX12" s="131"/>
      <c r="QY12" s="131"/>
      <c r="QZ12" s="131"/>
      <c r="RA12" s="131"/>
      <c r="RB12" s="131"/>
      <c r="RC12" s="131"/>
      <c r="RD12" s="131"/>
      <c r="RE12" s="131"/>
      <c r="RF12" s="131"/>
      <c r="RG12" s="131"/>
      <c r="RH12" s="131"/>
      <c r="RI12" s="131"/>
      <c r="RJ12" s="131"/>
      <c r="RK12" s="131"/>
      <c r="RL12" s="131"/>
      <c r="RM12" s="131"/>
      <c r="RN12" s="131"/>
      <c r="RO12" s="131"/>
      <c r="RP12" s="131"/>
      <c r="RQ12" s="131"/>
      <c r="RR12" s="131"/>
      <c r="RS12" s="131"/>
      <c r="RT12" s="131"/>
      <c r="RU12" s="131"/>
      <c r="RV12" s="131"/>
      <c r="RW12" s="131"/>
      <c r="RX12" s="131"/>
      <c r="RY12" s="131"/>
      <c r="RZ12" s="131"/>
      <c r="SA12" s="131"/>
      <c r="SB12" s="131"/>
      <c r="SC12" s="131"/>
      <c r="SD12" s="131"/>
      <c r="SE12" s="131"/>
      <c r="SF12" s="131"/>
      <c r="SG12" s="131"/>
      <c r="SH12" s="131"/>
      <c r="SI12" s="131"/>
      <c r="SJ12" s="131"/>
      <c r="SK12" s="131"/>
      <c r="SL12" s="131"/>
      <c r="SM12" s="131"/>
      <c r="SN12" s="131"/>
      <c r="SO12" s="131"/>
      <c r="SP12" s="131"/>
      <c r="SQ12" s="131"/>
      <c r="SR12" s="131"/>
      <c r="SS12" s="131"/>
      <c r="ST12" s="131"/>
      <c r="SU12" s="131"/>
      <c r="SV12" s="131"/>
      <c r="SW12" s="131"/>
      <c r="SX12" s="131"/>
      <c r="SY12" s="131"/>
      <c r="SZ12" s="131"/>
      <c r="TA12" s="131"/>
      <c r="TB12" s="131"/>
      <c r="TC12" s="131"/>
      <c r="TD12" s="131"/>
      <c r="TE12" s="131"/>
      <c r="TF12" s="131"/>
      <c r="TG12" s="131"/>
      <c r="TH12" s="131"/>
      <c r="TI12" s="131"/>
      <c r="TJ12" s="131"/>
      <c r="TK12" s="131"/>
      <c r="TL12" s="131"/>
      <c r="TM12" s="131"/>
      <c r="TN12" s="131"/>
      <c r="TO12" s="131"/>
      <c r="TP12" s="131"/>
      <c r="TQ12" s="131"/>
      <c r="TR12" s="131"/>
    </row>
    <row r="13" spans="1:538" s="135" customFormat="1" ht="24.95" customHeight="1" x14ac:dyDescent="0.25">
      <c r="A13" s="133">
        <v>10</v>
      </c>
      <c r="B13" s="134" t="s">
        <v>65</v>
      </c>
      <c r="C13" s="129">
        <v>235860479518.81897</v>
      </c>
      <c r="D13" s="130">
        <v>233564158885.47</v>
      </c>
      <c r="E13" s="221">
        <f>Table38468634533267589378[[#This Row],[DEBT STOCK AS AT Q2, 2020]]/Table38468634533267589378[[#This Row],[DEBT STOCK AS AT Q2, 2019]]-1</f>
        <v>9.831648161715556E-3</v>
      </c>
      <c r="F13" s="223">
        <f>Table38468634533267589378[[#This Row],[DEBT STOCK AS AT Q2, 2020]]/Table38468634533267589378[[#Totals],[DEBT STOCK AS AT Q2, 2020]]</f>
        <v>5.6295326961820075E-2</v>
      </c>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31"/>
      <c r="NJ13" s="131"/>
      <c r="NK13" s="131"/>
      <c r="NL13" s="131"/>
      <c r="NM13" s="131"/>
      <c r="NN13" s="131"/>
      <c r="NO13" s="131"/>
      <c r="NP13" s="131"/>
      <c r="NQ13" s="131"/>
      <c r="NR13" s="131"/>
      <c r="NS13" s="131"/>
      <c r="NT13" s="131"/>
      <c r="NU13" s="131"/>
      <c r="NV13" s="131"/>
      <c r="NW13" s="131"/>
      <c r="NX13" s="131"/>
      <c r="NY13" s="131"/>
      <c r="NZ13" s="131"/>
      <c r="OA13" s="131"/>
      <c r="OB13" s="131"/>
      <c r="OC13" s="131"/>
      <c r="OD13" s="131"/>
      <c r="OE13" s="131"/>
      <c r="OF13" s="131"/>
      <c r="OG13" s="131"/>
      <c r="OH13" s="131"/>
      <c r="OI13" s="131"/>
      <c r="OJ13" s="131"/>
      <c r="OK13" s="131"/>
      <c r="OL13" s="131"/>
      <c r="OM13" s="131"/>
      <c r="ON13" s="131"/>
      <c r="OO13" s="131"/>
      <c r="OP13" s="131"/>
      <c r="OQ13" s="131"/>
      <c r="OR13" s="131"/>
      <c r="OS13" s="131"/>
      <c r="OT13" s="131"/>
      <c r="OU13" s="131"/>
      <c r="OV13" s="131"/>
      <c r="OW13" s="131"/>
      <c r="OX13" s="131"/>
      <c r="OY13" s="131"/>
      <c r="OZ13" s="131"/>
      <c r="PA13" s="131"/>
      <c r="PB13" s="131"/>
      <c r="PC13" s="131"/>
      <c r="PD13" s="131"/>
      <c r="PE13" s="131"/>
      <c r="PF13" s="131"/>
      <c r="PG13" s="131"/>
      <c r="PH13" s="131"/>
      <c r="PI13" s="131"/>
      <c r="PJ13" s="131"/>
      <c r="PK13" s="131"/>
      <c r="PL13" s="131"/>
      <c r="PM13" s="131"/>
      <c r="PN13" s="131"/>
      <c r="PO13" s="131"/>
      <c r="PP13" s="131"/>
      <c r="PQ13" s="131"/>
      <c r="PR13" s="131"/>
      <c r="PS13" s="131"/>
      <c r="PT13" s="131"/>
      <c r="PU13" s="131"/>
      <c r="PV13" s="131"/>
      <c r="PW13" s="131"/>
      <c r="PX13" s="131"/>
      <c r="PY13" s="131"/>
      <c r="PZ13" s="131"/>
      <c r="QA13" s="131"/>
      <c r="QB13" s="131"/>
      <c r="QC13" s="131"/>
      <c r="QD13" s="131"/>
      <c r="QE13" s="131"/>
      <c r="QF13" s="131"/>
      <c r="QG13" s="131"/>
      <c r="QH13" s="131"/>
      <c r="QI13" s="131"/>
      <c r="QJ13" s="131"/>
      <c r="QK13" s="131"/>
      <c r="QL13" s="131"/>
      <c r="QM13" s="131"/>
      <c r="QN13" s="131"/>
      <c r="QO13" s="131"/>
      <c r="QP13" s="131"/>
      <c r="QQ13" s="131"/>
      <c r="QR13" s="131"/>
      <c r="QS13" s="131"/>
      <c r="QT13" s="131"/>
      <c r="QU13" s="131"/>
      <c r="QV13" s="131"/>
      <c r="QW13" s="131"/>
      <c r="QX13" s="131"/>
      <c r="QY13" s="131"/>
      <c r="QZ13" s="131"/>
      <c r="RA13" s="131"/>
      <c r="RB13" s="131"/>
      <c r="RC13" s="131"/>
      <c r="RD13" s="131"/>
      <c r="RE13" s="131"/>
      <c r="RF13" s="131"/>
      <c r="RG13" s="131"/>
      <c r="RH13" s="131"/>
      <c r="RI13" s="131"/>
      <c r="RJ13" s="131"/>
      <c r="RK13" s="131"/>
      <c r="RL13" s="131"/>
      <c r="RM13" s="131"/>
      <c r="RN13" s="131"/>
      <c r="RO13" s="131"/>
      <c r="RP13" s="131"/>
      <c r="RQ13" s="131"/>
      <c r="RR13" s="131"/>
      <c r="RS13" s="131"/>
      <c r="RT13" s="131"/>
      <c r="RU13" s="131"/>
      <c r="RV13" s="131"/>
      <c r="RW13" s="131"/>
      <c r="RX13" s="131"/>
      <c r="RY13" s="131"/>
      <c r="RZ13" s="131"/>
      <c r="SA13" s="131"/>
      <c r="SB13" s="131"/>
      <c r="SC13" s="131"/>
      <c r="SD13" s="131"/>
      <c r="SE13" s="131"/>
      <c r="SF13" s="131"/>
      <c r="SG13" s="131"/>
      <c r="SH13" s="131"/>
      <c r="SI13" s="131"/>
      <c r="SJ13" s="131"/>
      <c r="SK13" s="131"/>
      <c r="SL13" s="131"/>
      <c r="SM13" s="131"/>
      <c r="SN13" s="131"/>
      <c r="SO13" s="131"/>
      <c r="SP13" s="131"/>
      <c r="SQ13" s="131"/>
      <c r="SR13" s="131"/>
      <c r="SS13" s="131"/>
      <c r="ST13" s="131"/>
      <c r="SU13" s="131"/>
      <c r="SV13" s="131"/>
      <c r="SW13" s="131"/>
      <c r="SX13" s="131"/>
      <c r="SY13" s="131"/>
      <c r="SZ13" s="131"/>
      <c r="TA13" s="131"/>
      <c r="TB13" s="131"/>
      <c r="TC13" s="131"/>
      <c r="TD13" s="131"/>
      <c r="TE13" s="131"/>
      <c r="TF13" s="131"/>
      <c r="TG13" s="131"/>
      <c r="TH13" s="131"/>
      <c r="TI13" s="131"/>
      <c r="TJ13" s="131"/>
      <c r="TK13" s="131"/>
      <c r="TL13" s="131"/>
      <c r="TM13" s="131"/>
      <c r="TN13" s="131"/>
      <c r="TO13" s="131"/>
      <c r="TP13" s="131"/>
      <c r="TQ13" s="131"/>
      <c r="TR13" s="131"/>
    </row>
    <row r="14" spans="1:538" s="136" customFormat="1" ht="24.95" customHeight="1" x14ac:dyDescent="0.25">
      <c r="A14" s="133">
        <v>11</v>
      </c>
      <c r="B14" s="134" t="s">
        <v>64</v>
      </c>
      <c r="C14" s="129">
        <v>41273963348.580009</v>
      </c>
      <c r="D14" s="130">
        <v>42053162874.440002</v>
      </c>
      <c r="E14" s="221">
        <f>Table38468634533267589378[[#This Row],[DEBT STOCK AS AT Q2, 2020]]/Table38468634533267589378[[#This Row],[DEBT STOCK AS AT Q2, 2019]]-1</f>
        <v>-1.8528916081448688E-2</v>
      </c>
      <c r="F14" s="223">
        <f>Table38468634533267589378[[#This Row],[DEBT STOCK AS AT Q2, 2020]]/Table38468634533267589378[[#Totals],[DEBT STOCK AS AT Q2, 2020]]</f>
        <v>9.851295420321142E-3</v>
      </c>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31"/>
      <c r="NJ14" s="131"/>
      <c r="NK14" s="131"/>
      <c r="NL14" s="131"/>
      <c r="NM14" s="131"/>
      <c r="NN14" s="131"/>
      <c r="NO14" s="131"/>
      <c r="NP14" s="131"/>
      <c r="NQ14" s="131"/>
      <c r="NR14" s="131"/>
      <c r="NS14" s="131"/>
      <c r="NT14" s="131"/>
      <c r="NU14" s="131"/>
      <c r="NV14" s="131"/>
      <c r="NW14" s="131"/>
      <c r="NX14" s="131"/>
      <c r="NY14" s="131"/>
      <c r="NZ14" s="131"/>
      <c r="OA14" s="131"/>
      <c r="OB14" s="131"/>
      <c r="OC14" s="131"/>
      <c r="OD14" s="131"/>
      <c r="OE14" s="131"/>
      <c r="OF14" s="131"/>
      <c r="OG14" s="131"/>
      <c r="OH14" s="131"/>
      <c r="OI14" s="131"/>
      <c r="OJ14" s="131"/>
      <c r="OK14" s="131"/>
      <c r="OL14" s="131"/>
      <c r="OM14" s="131"/>
      <c r="ON14" s="131"/>
      <c r="OO14" s="131"/>
      <c r="OP14" s="131"/>
      <c r="OQ14" s="131"/>
      <c r="OR14" s="131"/>
      <c r="OS14" s="131"/>
      <c r="OT14" s="131"/>
      <c r="OU14" s="131"/>
      <c r="OV14" s="131"/>
      <c r="OW14" s="131"/>
      <c r="OX14" s="131"/>
      <c r="OY14" s="131"/>
      <c r="OZ14" s="131"/>
      <c r="PA14" s="131"/>
      <c r="PB14" s="131"/>
      <c r="PC14" s="131"/>
      <c r="PD14" s="131"/>
      <c r="PE14" s="131"/>
      <c r="PF14" s="131"/>
      <c r="PG14" s="131"/>
      <c r="PH14" s="131"/>
      <c r="PI14" s="131"/>
      <c r="PJ14" s="131"/>
      <c r="PK14" s="131"/>
      <c r="PL14" s="131"/>
      <c r="PM14" s="131"/>
      <c r="PN14" s="131"/>
      <c r="PO14" s="131"/>
      <c r="PP14" s="131"/>
      <c r="PQ14" s="131"/>
      <c r="PR14" s="131"/>
      <c r="PS14" s="131"/>
      <c r="PT14" s="131"/>
      <c r="PU14" s="131"/>
      <c r="PV14" s="131"/>
      <c r="PW14" s="131"/>
      <c r="PX14" s="131"/>
      <c r="PY14" s="131"/>
      <c r="PZ14" s="131"/>
      <c r="QA14" s="131"/>
      <c r="QB14" s="131"/>
      <c r="QC14" s="131"/>
      <c r="QD14" s="131"/>
      <c r="QE14" s="131"/>
      <c r="QF14" s="131"/>
      <c r="QG14" s="131"/>
      <c r="QH14" s="131"/>
      <c r="QI14" s="131"/>
      <c r="QJ14" s="131"/>
      <c r="QK14" s="131"/>
      <c r="QL14" s="131"/>
      <c r="QM14" s="131"/>
      <c r="QN14" s="131"/>
      <c r="QO14" s="131"/>
      <c r="QP14" s="131"/>
      <c r="QQ14" s="131"/>
      <c r="QR14" s="131"/>
      <c r="QS14" s="131"/>
      <c r="QT14" s="131"/>
      <c r="QU14" s="131"/>
      <c r="QV14" s="131"/>
      <c r="QW14" s="131"/>
      <c r="QX14" s="131"/>
      <c r="QY14" s="131"/>
      <c r="QZ14" s="131"/>
      <c r="RA14" s="131"/>
      <c r="RB14" s="131"/>
      <c r="RC14" s="131"/>
      <c r="RD14" s="131"/>
      <c r="RE14" s="131"/>
      <c r="RF14" s="131"/>
      <c r="RG14" s="131"/>
      <c r="RH14" s="131"/>
      <c r="RI14" s="131"/>
      <c r="RJ14" s="131"/>
      <c r="RK14" s="131"/>
      <c r="RL14" s="131"/>
      <c r="RM14" s="131"/>
      <c r="RN14" s="131"/>
      <c r="RO14" s="131"/>
      <c r="RP14" s="131"/>
      <c r="RQ14" s="131"/>
      <c r="RR14" s="131"/>
      <c r="RS14" s="131"/>
      <c r="RT14" s="131"/>
      <c r="RU14" s="131"/>
      <c r="RV14" s="131"/>
      <c r="RW14" s="131"/>
      <c r="RX14" s="131"/>
      <c r="RY14" s="131"/>
      <c r="RZ14" s="131"/>
      <c r="SA14" s="131"/>
      <c r="SB14" s="131"/>
      <c r="SC14" s="131"/>
      <c r="SD14" s="131"/>
      <c r="SE14" s="131"/>
      <c r="SF14" s="131"/>
      <c r="SG14" s="131"/>
      <c r="SH14" s="131"/>
      <c r="SI14" s="131"/>
      <c r="SJ14" s="131"/>
      <c r="SK14" s="131"/>
      <c r="SL14" s="131"/>
      <c r="SM14" s="131"/>
      <c r="SN14" s="131"/>
      <c r="SO14" s="131"/>
      <c r="SP14" s="131"/>
      <c r="SQ14" s="131"/>
      <c r="SR14" s="131"/>
      <c r="SS14" s="131"/>
      <c r="ST14" s="131"/>
      <c r="SU14" s="131"/>
      <c r="SV14" s="131"/>
      <c r="SW14" s="131"/>
      <c r="SX14" s="131"/>
      <c r="SY14" s="131"/>
      <c r="SZ14" s="131"/>
      <c r="TA14" s="131"/>
      <c r="TB14" s="131"/>
      <c r="TC14" s="131"/>
      <c r="TD14" s="131"/>
      <c r="TE14" s="131"/>
      <c r="TF14" s="131"/>
      <c r="TG14" s="131"/>
      <c r="TH14" s="131"/>
      <c r="TI14" s="131"/>
      <c r="TJ14" s="131"/>
      <c r="TK14" s="131"/>
      <c r="TL14" s="131"/>
      <c r="TM14" s="131"/>
      <c r="TN14" s="131"/>
      <c r="TO14" s="131"/>
      <c r="TP14" s="131"/>
      <c r="TQ14" s="131"/>
      <c r="TR14" s="131"/>
    </row>
    <row r="15" spans="1:538" s="137" customFormat="1" ht="24.95" customHeight="1" x14ac:dyDescent="0.25">
      <c r="A15" s="133">
        <v>12</v>
      </c>
      <c r="B15" s="134" t="s">
        <v>63</v>
      </c>
      <c r="C15" s="129">
        <v>82916811325.648987</v>
      </c>
      <c r="D15" s="130">
        <v>84002644092.959991</v>
      </c>
      <c r="E15" s="221">
        <f>Table38468634533267589378[[#This Row],[DEBT STOCK AS AT Q2, 2020]]/Table38468634533267589378[[#This Row],[DEBT STOCK AS AT Q2, 2019]]-1</f>
        <v>-1.292617368221638E-2</v>
      </c>
      <c r="F15" s="223">
        <f>Table38468634533267589378[[#This Row],[DEBT STOCK AS AT Q2, 2020]]/Table38468634533267589378[[#Totals],[DEBT STOCK AS AT Q2, 2020]]</f>
        <v>1.9790636454788162E-2</v>
      </c>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c r="BO15" s="131"/>
      <c r="BP15" s="131"/>
      <c r="BQ15" s="131"/>
      <c r="BR15" s="131"/>
      <c r="BS15" s="131"/>
      <c r="BT15" s="131"/>
      <c r="BU15" s="131"/>
      <c r="BV15" s="131"/>
      <c r="BW15" s="131"/>
      <c r="BX15" s="131"/>
      <c r="BY15" s="131"/>
      <c r="BZ15" s="131"/>
      <c r="CA15" s="131"/>
      <c r="CB15" s="131"/>
      <c r="CC15" s="131"/>
      <c r="CD15" s="131"/>
      <c r="CE15" s="131"/>
      <c r="CF15" s="131"/>
      <c r="CG15" s="131"/>
      <c r="CH15" s="131"/>
      <c r="CI15" s="131"/>
      <c r="CJ15" s="131"/>
      <c r="CK15" s="131"/>
      <c r="CL15" s="131"/>
      <c r="CM15" s="131"/>
      <c r="CN15" s="131"/>
      <c r="CO15" s="131"/>
      <c r="CP15" s="131"/>
      <c r="CQ15" s="131"/>
      <c r="CR15" s="131"/>
      <c r="CS15" s="131"/>
      <c r="CT15" s="131"/>
      <c r="CU15" s="131"/>
      <c r="CV15" s="131"/>
      <c r="CW15" s="131"/>
      <c r="CX15" s="131"/>
      <c r="CY15" s="131"/>
      <c r="CZ15" s="131"/>
      <c r="DA15" s="131"/>
      <c r="DB15" s="131"/>
      <c r="DC15" s="131"/>
      <c r="DD15" s="131"/>
      <c r="DE15" s="131"/>
      <c r="DF15" s="131"/>
      <c r="DG15" s="131"/>
      <c r="DH15" s="131"/>
      <c r="DI15" s="131"/>
      <c r="DJ15" s="131"/>
      <c r="DK15" s="131"/>
      <c r="DL15" s="131"/>
      <c r="DM15" s="131"/>
      <c r="DN15" s="131"/>
      <c r="DO15" s="131"/>
      <c r="DP15" s="131"/>
      <c r="DQ15" s="131"/>
      <c r="DR15" s="131"/>
      <c r="DS15" s="131"/>
      <c r="DT15" s="131"/>
      <c r="DU15" s="131"/>
      <c r="DV15" s="131"/>
      <c r="DW15" s="131"/>
      <c r="DX15" s="131"/>
      <c r="DY15" s="131"/>
      <c r="DZ15" s="131"/>
      <c r="EA15" s="131"/>
      <c r="EB15" s="131"/>
      <c r="EC15" s="131"/>
      <c r="ED15" s="131"/>
      <c r="EE15" s="131"/>
      <c r="EF15" s="131"/>
      <c r="EG15" s="131"/>
      <c r="EH15" s="131"/>
      <c r="EI15" s="131"/>
      <c r="EJ15" s="131"/>
      <c r="EK15" s="131"/>
      <c r="EL15" s="131"/>
      <c r="EM15" s="131"/>
      <c r="EN15" s="131"/>
      <c r="EO15" s="131"/>
      <c r="EP15" s="131"/>
      <c r="EQ15" s="131"/>
      <c r="ER15" s="131"/>
      <c r="ES15" s="131"/>
      <c r="ET15" s="131"/>
      <c r="EU15" s="131"/>
      <c r="EV15" s="131"/>
      <c r="EW15" s="131"/>
      <c r="EX15" s="131"/>
      <c r="EY15" s="131"/>
      <c r="EZ15" s="131"/>
      <c r="FA15" s="131"/>
      <c r="FB15" s="131"/>
      <c r="FC15" s="131"/>
      <c r="FD15" s="131"/>
      <c r="FE15" s="131"/>
      <c r="FF15" s="131"/>
      <c r="FG15" s="131"/>
      <c r="FH15" s="131"/>
      <c r="FI15" s="131"/>
      <c r="FJ15" s="131"/>
      <c r="FK15" s="131"/>
      <c r="FL15" s="131"/>
      <c r="FM15" s="131"/>
      <c r="FN15" s="131"/>
      <c r="FO15" s="131"/>
      <c r="FP15" s="131"/>
      <c r="FQ15" s="131"/>
      <c r="FR15" s="131"/>
      <c r="FS15" s="131"/>
      <c r="FT15" s="131"/>
      <c r="FU15" s="131"/>
      <c r="FV15" s="131"/>
      <c r="FW15" s="131"/>
      <c r="FX15" s="131"/>
      <c r="FY15" s="131"/>
      <c r="FZ15" s="131"/>
      <c r="GA15" s="131"/>
      <c r="GB15" s="131"/>
      <c r="GC15" s="131"/>
      <c r="GD15" s="131"/>
      <c r="GE15" s="131"/>
      <c r="GF15" s="131"/>
      <c r="GG15" s="131"/>
      <c r="GH15" s="131"/>
      <c r="GI15" s="131"/>
      <c r="GJ15" s="131"/>
      <c r="GK15" s="131"/>
      <c r="GL15" s="131"/>
      <c r="GM15" s="131"/>
      <c r="GN15" s="131"/>
      <c r="GO15" s="131"/>
      <c r="GP15" s="131"/>
      <c r="GQ15" s="131"/>
      <c r="GR15" s="131"/>
      <c r="GS15" s="131"/>
      <c r="GT15" s="131"/>
      <c r="GU15" s="131"/>
      <c r="GV15" s="131"/>
      <c r="GW15" s="131"/>
      <c r="GX15" s="131"/>
      <c r="GY15" s="131"/>
      <c r="GZ15" s="131"/>
      <c r="HA15" s="131"/>
      <c r="HB15" s="131"/>
      <c r="HC15" s="131"/>
      <c r="HD15" s="131"/>
      <c r="HE15" s="131"/>
      <c r="HF15" s="131"/>
      <c r="HG15" s="131"/>
      <c r="HH15" s="131"/>
      <c r="HI15" s="131"/>
      <c r="HJ15" s="131"/>
      <c r="HK15" s="131"/>
      <c r="HL15" s="131"/>
      <c r="HM15" s="131"/>
      <c r="HN15" s="131"/>
      <c r="HO15" s="131"/>
      <c r="HP15" s="131"/>
      <c r="HQ15" s="131"/>
      <c r="HR15" s="131"/>
      <c r="HS15" s="131"/>
      <c r="HT15" s="131"/>
      <c r="HU15" s="131"/>
      <c r="HV15" s="131"/>
      <c r="HW15" s="131"/>
      <c r="HX15" s="131"/>
      <c r="HY15" s="131"/>
      <c r="HZ15" s="131"/>
      <c r="IA15" s="131"/>
      <c r="IB15" s="131"/>
      <c r="IC15" s="131"/>
      <c r="ID15" s="131"/>
      <c r="IE15" s="131"/>
      <c r="IF15" s="131"/>
      <c r="IG15" s="131"/>
      <c r="IH15" s="131"/>
      <c r="II15" s="131"/>
      <c r="IJ15" s="131"/>
      <c r="IK15" s="131"/>
      <c r="IL15" s="131"/>
      <c r="IM15" s="131"/>
      <c r="IN15" s="131"/>
      <c r="IO15" s="131"/>
      <c r="IP15" s="131"/>
      <c r="IQ15" s="131"/>
      <c r="IR15" s="131"/>
      <c r="IS15" s="131"/>
      <c r="IT15" s="131"/>
      <c r="IU15" s="131"/>
      <c r="IV15" s="131"/>
      <c r="IW15" s="131"/>
      <c r="IX15" s="131"/>
      <c r="IY15" s="131"/>
      <c r="IZ15" s="131"/>
      <c r="JA15" s="131"/>
      <c r="JB15" s="131"/>
      <c r="JC15" s="131"/>
      <c r="JD15" s="131"/>
      <c r="JE15" s="131"/>
      <c r="JF15" s="131"/>
      <c r="JG15" s="131"/>
      <c r="JH15" s="131"/>
      <c r="JI15" s="131"/>
      <c r="JJ15" s="131"/>
      <c r="JK15" s="131"/>
      <c r="JL15" s="131"/>
      <c r="JM15" s="131"/>
      <c r="JN15" s="131"/>
      <c r="JO15" s="131"/>
      <c r="JP15" s="131"/>
      <c r="JQ15" s="131"/>
      <c r="JR15" s="131"/>
      <c r="JS15" s="131"/>
      <c r="JT15" s="131"/>
      <c r="JU15" s="131"/>
      <c r="JV15" s="131"/>
      <c r="JW15" s="131"/>
      <c r="JX15" s="131"/>
      <c r="JY15" s="131"/>
      <c r="JZ15" s="131"/>
      <c r="KA15" s="131"/>
      <c r="KB15" s="131"/>
      <c r="KC15" s="131"/>
      <c r="KD15" s="131"/>
      <c r="KE15" s="131"/>
      <c r="KF15" s="131"/>
      <c r="KG15" s="131"/>
      <c r="KH15" s="131"/>
      <c r="KI15" s="131"/>
      <c r="KJ15" s="131"/>
      <c r="KK15" s="131"/>
      <c r="KL15" s="131"/>
      <c r="KM15" s="131"/>
      <c r="KN15" s="131"/>
      <c r="KO15" s="131"/>
      <c r="KP15" s="131"/>
      <c r="KQ15" s="131"/>
      <c r="KR15" s="131"/>
      <c r="KS15" s="131"/>
      <c r="KT15" s="131"/>
      <c r="KU15" s="131"/>
      <c r="KV15" s="131"/>
      <c r="KW15" s="131"/>
      <c r="KX15" s="131"/>
      <c r="KY15" s="131"/>
      <c r="KZ15" s="131"/>
      <c r="LA15" s="131"/>
      <c r="LB15" s="131"/>
      <c r="LC15" s="131"/>
      <c r="LD15" s="131"/>
      <c r="LE15" s="131"/>
      <c r="LF15" s="131"/>
      <c r="LG15" s="131"/>
      <c r="LH15" s="131"/>
      <c r="LI15" s="131"/>
      <c r="LJ15" s="131"/>
      <c r="LK15" s="131"/>
      <c r="LL15" s="131"/>
      <c r="LM15" s="131"/>
      <c r="LN15" s="131"/>
      <c r="LO15" s="131"/>
      <c r="LP15" s="131"/>
      <c r="LQ15" s="131"/>
      <c r="LR15" s="131"/>
      <c r="LS15" s="131"/>
      <c r="LT15" s="131"/>
      <c r="LU15" s="131"/>
      <c r="LV15" s="131"/>
      <c r="LW15" s="131"/>
      <c r="LX15" s="131"/>
      <c r="LY15" s="131"/>
      <c r="LZ15" s="131"/>
      <c r="MA15" s="131"/>
      <c r="MB15" s="131"/>
      <c r="MC15" s="131"/>
      <c r="MD15" s="131"/>
      <c r="ME15" s="131"/>
      <c r="MF15" s="131"/>
      <c r="MG15" s="131"/>
      <c r="MH15" s="131"/>
      <c r="MI15" s="131"/>
      <c r="MJ15" s="131"/>
      <c r="MK15" s="131"/>
      <c r="ML15" s="131"/>
      <c r="MM15" s="131"/>
      <c r="MN15" s="131"/>
      <c r="MO15" s="131"/>
      <c r="MP15" s="131"/>
      <c r="MQ15" s="131"/>
      <c r="MR15" s="131"/>
      <c r="MS15" s="131"/>
      <c r="MT15" s="131"/>
      <c r="MU15" s="131"/>
      <c r="MV15" s="131"/>
      <c r="MW15" s="131"/>
      <c r="MX15" s="131"/>
      <c r="MY15" s="131"/>
      <c r="MZ15" s="131"/>
      <c r="NA15" s="131"/>
      <c r="NB15" s="131"/>
      <c r="NC15" s="131"/>
      <c r="ND15" s="131"/>
      <c r="NE15" s="131"/>
      <c r="NF15" s="131"/>
      <c r="NG15" s="131"/>
      <c r="NH15" s="131"/>
      <c r="NI15" s="131"/>
      <c r="NJ15" s="131"/>
      <c r="NK15" s="131"/>
      <c r="NL15" s="131"/>
      <c r="NM15" s="131"/>
      <c r="NN15" s="131"/>
      <c r="NO15" s="131"/>
      <c r="NP15" s="131"/>
      <c r="NQ15" s="131"/>
      <c r="NR15" s="131"/>
      <c r="NS15" s="131"/>
      <c r="NT15" s="131"/>
      <c r="NU15" s="131"/>
      <c r="NV15" s="131"/>
      <c r="NW15" s="131"/>
      <c r="NX15" s="131"/>
      <c r="NY15" s="131"/>
      <c r="NZ15" s="131"/>
      <c r="OA15" s="131"/>
      <c r="OB15" s="131"/>
      <c r="OC15" s="131"/>
      <c r="OD15" s="131"/>
      <c r="OE15" s="131"/>
      <c r="OF15" s="131"/>
      <c r="OG15" s="131"/>
      <c r="OH15" s="131"/>
      <c r="OI15" s="131"/>
      <c r="OJ15" s="131"/>
      <c r="OK15" s="131"/>
      <c r="OL15" s="131"/>
      <c r="OM15" s="131"/>
      <c r="ON15" s="131"/>
      <c r="OO15" s="131"/>
      <c r="OP15" s="131"/>
      <c r="OQ15" s="131"/>
      <c r="OR15" s="131"/>
      <c r="OS15" s="131"/>
      <c r="OT15" s="131"/>
      <c r="OU15" s="131"/>
      <c r="OV15" s="131"/>
      <c r="OW15" s="131"/>
      <c r="OX15" s="131"/>
      <c r="OY15" s="131"/>
      <c r="OZ15" s="131"/>
      <c r="PA15" s="131"/>
      <c r="PB15" s="131"/>
      <c r="PC15" s="131"/>
      <c r="PD15" s="131"/>
      <c r="PE15" s="131"/>
      <c r="PF15" s="131"/>
      <c r="PG15" s="131"/>
      <c r="PH15" s="131"/>
      <c r="PI15" s="131"/>
      <c r="PJ15" s="131"/>
      <c r="PK15" s="131"/>
      <c r="PL15" s="131"/>
      <c r="PM15" s="131"/>
      <c r="PN15" s="131"/>
      <c r="PO15" s="131"/>
      <c r="PP15" s="131"/>
      <c r="PQ15" s="131"/>
      <c r="PR15" s="131"/>
      <c r="PS15" s="131"/>
      <c r="PT15" s="131"/>
      <c r="PU15" s="131"/>
      <c r="PV15" s="131"/>
      <c r="PW15" s="131"/>
      <c r="PX15" s="131"/>
      <c r="PY15" s="131"/>
      <c r="PZ15" s="131"/>
      <c r="QA15" s="131"/>
      <c r="QB15" s="131"/>
      <c r="QC15" s="131"/>
      <c r="QD15" s="131"/>
      <c r="QE15" s="131"/>
      <c r="QF15" s="131"/>
      <c r="QG15" s="131"/>
      <c r="QH15" s="131"/>
      <c r="QI15" s="131"/>
      <c r="QJ15" s="131"/>
      <c r="QK15" s="131"/>
      <c r="QL15" s="131"/>
      <c r="QM15" s="131"/>
      <c r="QN15" s="131"/>
      <c r="QO15" s="131"/>
      <c r="QP15" s="131"/>
      <c r="QQ15" s="131"/>
      <c r="QR15" s="131"/>
      <c r="QS15" s="131"/>
      <c r="QT15" s="131"/>
      <c r="QU15" s="131"/>
      <c r="QV15" s="131"/>
      <c r="QW15" s="131"/>
      <c r="QX15" s="131"/>
      <c r="QY15" s="131"/>
      <c r="QZ15" s="131"/>
      <c r="RA15" s="131"/>
      <c r="RB15" s="131"/>
      <c r="RC15" s="131"/>
      <c r="RD15" s="131"/>
      <c r="RE15" s="131"/>
      <c r="RF15" s="131"/>
      <c r="RG15" s="131"/>
      <c r="RH15" s="131"/>
      <c r="RI15" s="131"/>
      <c r="RJ15" s="131"/>
      <c r="RK15" s="131"/>
      <c r="RL15" s="131"/>
      <c r="RM15" s="131"/>
      <c r="RN15" s="131"/>
      <c r="RO15" s="131"/>
      <c r="RP15" s="131"/>
      <c r="RQ15" s="131"/>
      <c r="RR15" s="131"/>
      <c r="RS15" s="131"/>
      <c r="RT15" s="131"/>
      <c r="RU15" s="131"/>
      <c r="RV15" s="131"/>
      <c r="RW15" s="131"/>
      <c r="RX15" s="131"/>
      <c r="RY15" s="131"/>
      <c r="RZ15" s="131"/>
      <c r="SA15" s="131"/>
      <c r="SB15" s="131"/>
      <c r="SC15" s="131"/>
      <c r="SD15" s="131"/>
      <c r="SE15" s="131"/>
      <c r="SF15" s="131"/>
      <c r="SG15" s="131"/>
      <c r="SH15" s="131"/>
      <c r="SI15" s="131"/>
      <c r="SJ15" s="131"/>
      <c r="SK15" s="131"/>
      <c r="SL15" s="131"/>
      <c r="SM15" s="131"/>
      <c r="SN15" s="131"/>
      <c r="SO15" s="131"/>
      <c r="SP15" s="131"/>
      <c r="SQ15" s="131"/>
      <c r="SR15" s="131"/>
      <c r="SS15" s="131"/>
      <c r="ST15" s="131"/>
      <c r="SU15" s="131"/>
      <c r="SV15" s="131"/>
      <c r="SW15" s="131"/>
      <c r="SX15" s="131"/>
      <c r="SY15" s="131"/>
      <c r="SZ15" s="131"/>
      <c r="TA15" s="131"/>
      <c r="TB15" s="131"/>
      <c r="TC15" s="131"/>
      <c r="TD15" s="131"/>
      <c r="TE15" s="131"/>
      <c r="TF15" s="131"/>
      <c r="TG15" s="131"/>
      <c r="TH15" s="131"/>
      <c r="TI15" s="131"/>
      <c r="TJ15" s="131"/>
      <c r="TK15" s="131"/>
      <c r="TL15" s="131"/>
      <c r="TM15" s="131"/>
      <c r="TN15" s="131"/>
      <c r="TO15" s="131"/>
      <c r="TP15" s="131"/>
      <c r="TQ15" s="131"/>
      <c r="TR15" s="131"/>
    </row>
    <row r="16" spans="1:538" s="136" customFormat="1" ht="24.95" customHeight="1" x14ac:dyDescent="0.25">
      <c r="A16" s="133">
        <v>13</v>
      </c>
      <c r="B16" s="134" t="s">
        <v>62</v>
      </c>
      <c r="C16" s="129">
        <v>77072844596.548981</v>
      </c>
      <c r="D16" s="130">
        <v>86905756443.449997</v>
      </c>
      <c r="E16" s="221">
        <f>Table38468634533267589378[[#This Row],[DEBT STOCK AS AT Q2, 2020]]/Table38468634533267589378[[#This Row],[DEBT STOCK AS AT Q2, 2019]]-1</f>
        <v>-0.11314454012375275</v>
      </c>
      <c r="F16" s="223">
        <f>Table38468634533267589378[[#This Row],[DEBT STOCK AS AT Q2, 2020]]/Table38468634533267589378[[#Totals],[DEBT STOCK AS AT Q2, 2020]]</f>
        <v>1.8395794816036922E-2</v>
      </c>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1"/>
      <c r="BG16" s="131"/>
      <c r="BH16" s="131"/>
      <c r="BI16" s="131"/>
      <c r="BJ16" s="131"/>
      <c r="BK16" s="131"/>
      <c r="BL16" s="131"/>
      <c r="BM16" s="131"/>
      <c r="BN16" s="131"/>
      <c r="BO16" s="131"/>
      <c r="BP16" s="131"/>
      <c r="BQ16" s="131"/>
      <c r="BR16" s="131"/>
      <c r="BS16" s="131"/>
      <c r="BT16" s="131"/>
      <c r="BU16" s="131"/>
      <c r="BV16" s="131"/>
      <c r="BW16" s="131"/>
      <c r="BX16" s="131"/>
      <c r="BY16" s="131"/>
      <c r="BZ16" s="131"/>
      <c r="CA16" s="131"/>
      <c r="CB16" s="131"/>
      <c r="CC16" s="131"/>
      <c r="CD16" s="131"/>
      <c r="CE16" s="131"/>
      <c r="CF16" s="131"/>
      <c r="CG16" s="131"/>
      <c r="CH16" s="131"/>
      <c r="CI16" s="131"/>
      <c r="CJ16" s="131"/>
      <c r="CK16" s="131"/>
      <c r="CL16" s="131"/>
      <c r="CM16" s="131"/>
      <c r="CN16" s="131"/>
      <c r="CO16" s="131"/>
      <c r="CP16" s="131"/>
      <c r="CQ16" s="131"/>
      <c r="CR16" s="131"/>
      <c r="CS16" s="131"/>
      <c r="CT16" s="131"/>
      <c r="CU16" s="131"/>
      <c r="CV16" s="131"/>
      <c r="CW16" s="131"/>
      <c r="CX16" s="131"/>
      <c r="CY16" s="131"/>
      <c r="CZ16" s="131"/>
      <c r="DA16" s="131"/>
      <c r="DB16" s="131"/>
      <c r="DC16" s="131"/>
      <c r="DD16" s="131"/>
      <c r="DE16" s="131"/>
      <c r="DF16" s="131"/>
      <c r="DG16" s="131"/>
      <c r="DH16" s="131"/>
      <c r="DI16" s="131"/>
      <c r="DJ16" s="131"/>
      <c r="DK16" s="131"/>
      <c r="DL16" s="131"/>
      <c r="DM16" s="131"/>
      <c r="DN16" s="131"/>
      <c r="DO16" s="131"/>
      <c r="DP16" s="131"/>
      <c r="DQ16" s="131"/>
      <c r="DR16" s="131"/>
      <c r="DS16" s="131"/>
      <c r="DT16" s="131"/>
      <c r="DU16" s="131"/>
      <c r="DV16" s="131"/>
      <c r="DW16" s="131"/>
      <c r="DX16" s="131"/>
      <c r="DY16" s="131"/>
      <c r="DZ16" s="131"/>
      <c r="EA16" s="131"/>
      <c r="EB16" s="131"/>
      <c r="EC16" s="131"/>
      <c r="ED16" s="131"/>
      <c r="EE16" s="131"/>
      <c r="EF16" s="131"/>
      <c r="EG16" s="131"/>
      <c r="EH16" s="131"/>
      <c r="EI16" s="131"/>
      <c r="EJ16" s="131"/>
      <c r="EK16" s="131"/>
      <c r="EL16" s="131"/>
      <c r="EM16" s="131"/>
      <c r="EN16" s="131"/>
      <c r="EO16" s="131"/>
      <c r="EP16" s="131"/>
      <c r="EQ16" s="131"/>
      <c r="ER16" s="131"/>
      <c r="ES16" s="131"/>
      <c r="ET16" s="131"/>
      <c r="EU16" s="131"/>
      <c r="EV16" s="131"/>
      <c r="EW16" s="131"/>
      <c r="EX16" s="131"/>
      <c r="EY16" s="131"/>
      <c r="EZ16" s="131"/>
      <c r="FA16" s="131"/>
      <c r="FB16" s="131"/>
      <c r="FC16" s="131"/>
      <c r="FD16" s="131"/>
      <c r="FE16" s="131"/>
      <c r="FF16" s="131"/>
      <c r="FG16" s="131"/>
      <c r="FH16" s="131"/>
      <c r="FI16" s="131"/>
      <c r="FJ16" s="131"/>
      <c r="FK16" s="131"/>
      <c r="FL16" s="131"/>
      <c r="FM16" s="131"/>
      <c r="FN16" s="131"/>
      <c r="FO16" s="131"/>
      <c r="FP16" s="131"/>
      <c r="FQ16" s="131"/>
      <c r="FR16" s="131"/>
      <c r="FS16" s="131"/>
      <c r="FT16" s="131"/>
      <c r="FU16" s="131"/>
      <c r="FV16" s="131"/>
      <c r="FW16" s="131"/>
      <c r="FX16" s="131"/>
      <c r="FY16" s="131"/>
      <c r="FZ16" s="131"/>
      <c r="GA16" s="131"/>
      <c r="GB16" s="131"/>
      <c r="GC16" s="131"/>
      <c r="GD16" s="131"/>
      <c r="GE16" s="131"/>
      <c r="GF16" s="131"/>
      <c r="GG16" s="131"/>
      <c r="GH16" s="131"/>
      <c r="GI16" s="131"/>
      <c r="GJ16" s="131"/>
      <c r="GK16" s="131"/>
      <c r="GL16" s="131"/>
      <c r="GM16" s="131"/>
      <c r="GN16" s="131"/>
      <c r="GO16" s="131"/>
      <c r="GP16" s="131"/>
      <c r="GQ16" s="131"/>
      <c r="GR16" s="131"/>
      <c r="GS16" s="131"/>
      <c r="GT16" s="131"/>
      <c r="GU16" s="131"/>
      <c r="GV16" s="131"/>
      <c r="GW16" s="131"/>
      <c r="GX16" s="131"/>
      <c r="GY16" s="131"/>
      <c r="GZ16" s="131"/>
      <c r="HA16" s="131"/>
      <c r="HB16" s="131"/>
      <c r="HC16" s="131"/>
      <c r="HD16" s="131"/>
      <c r="HE16" s="131"/>
      <c r="HF16" s="131"/>
      <c r="HG16" s="131"/>
      <c r="HH16" s="131"/>
      <c r="HI16" s="131"/>
      <c r="HJ16" s="131"/>
      <c r="HK16" s="131"/>
      <c r="HL16" s="131"/>
      <c r="HM16" s="131"/>
      <c r="HN16" s="131"/>
      <c r="HO16" s="131"/>
      <c r="HP16" s="131"/>
      <c r="HQ16" s="131"/>
      <c r="HR16" s="131"/>
      <c r="HS16" s="131"/>
      <c r="HT16" s="131"/>
      <c r="HU16" s="131"/>
      <c r="HV16" s="131"/>
      <c r="HW16" s="131"/>
      <c r="HX16" s="131"/>
      <c r="HY16" s="131"/>
      <c r="HZ16" s="131"/>
      <c r="IA16" s="131"/>
      <c r="IB16" s="131"/>
      <c r="IC16" s="131"/>
      <c r="ID16" s="131"/>
      <c r="IE16" s="131"/>
      <c r="IF16" s="131"/>
      <c r="IG16" s="131"/>
      <c r="IH16" s="131"/>
      <c r="II16" s="131"/>
      <c r="IJ16" s="131"/>
      <c r="IK16" s="131"/>
      <c r="IL16" s="131"/>
      <c r="IM16" s="131"/>
      <c r="IN16" s="131"/>
      <c r="IO16" s="131"/>
      <c r="IP16" s="131"/>
      <c r="IQ16" s="131"/>
      <c r="IR16" s="131"/>
      <c r="IS16" s="131"/>
      <c r="IT16" s="131"/>
      <c r="IU16" s="131"/>
      <c r="IV16" s="131"/>
      <c r="IW16" s="131"/>
      <c r="IX16" s="131"/>
      <c r="IY16" s="131"/>
      <c r="IZ16" s="131"/>
      <c r="JA16" s="131"/>
      <c r="JB16" s="131"/>
      <c r="JC16" s="131"/>
      <c r="JD16" s="131"/>
      <c r="JE16" s="131"/>
      <c r="JF16" s="131"/>
      <c r="JG16" s="131"/>
      <c r="JH16" s="131"/>
      <c r="JI16" s="131"/>
      <c r="JJ16" s="131"/>
      <c r="JK16" s="131"/>
      <c r="JL16" s="131"/>
      <c r="JM16" s="131"/>
      <c r="JN16" s="131"/>
      <c r="JO16" s="131"/>
      <c r="JP16" s="131"/>
      <c r="JQ16" s="131"/>
      <c r="JR16" s="131"/>
      <c r="JS16" s="131"/>
      <c r="JT16" s="131"/>
      <c r="JU16" s="131"/>
      <c r="JV16" s="131"/>
      <c r="JW16" s="131"/>
      <c r="JX16" s="131"/>
      <c r="JY16" s="131"/>
      <c r="JZ16" s="131"/>
      <c r="KA16" s="131"/>
      <c r="KB16" s="131"/>
      <c r="KC16" s="131"/>
      <c r="KD16" s="131"/>
      <c r="KE16" s="131"/>
      <c r="KF16" s="131"/>
      <c r="KG16" s="131"/>
      <c r="KH16" s="131"/>
      <c r="KI16" s="131"/>
      <c r="KJ16" s="131"/>
      <c r="KK16" s="131"/>
      <c r="KL16" s="131"/>
      <c r="KM16" s="131"/>
      <c r="KN16" s="131"/>
      <c r="KO16" s="131"/>
      <c r="KP16" s="131"/>
      <c r="KQ16" s="131"/>
      <c r="KR16" s="131"/>
      <c r="KS16" s="131"/>
      <c r="KT16" s="131"/>
      <c r="KU16" s="131"/>
      <c r="KV16" s="131"/>
      <c r="KW16" s="131"/>
      <c r="KX16" s="131"/>
      <c r="KY16" s="131"/>
      <c r="KZ16" s="131"/>
      <c r="LA16" s="131"/>
      <c r="LB16" s="131"/>
      <c r="LC16" s="131"/>
      <c r="LD16" s="131"/>
      <c r="LE16" s="131"/>
      <c r="LF16" s="131"/>
      <c r="LG16" s="131"/>
      <c r="LH16" s="131"/>
      <c r="LI16" s="131"/>
      <c r="LJ16" s="131"/>
      <c r="LK16" s="131"/>
      <c r="LL16" s="131"/>
      <c r="LM16" s="131"/>
      <c r="LN16" s="131"/>
      <c r="LO16" s="131"/>
      <c r="LP16" s="131"/>
      <c r="LQ16" s="131"/>
      <c r="LR16" s="131"/>
      <c r="LS16" s="131"/>
      <c r="LT16" s="131"/>
      <c r="LU16" s="131"/>
      <c r="LV16" s="131"/>
      <c r="LW16" s="131"/>
      <c r="LX16" s="131"/>
      <c r="LY16" s="131"/>
      <c r="LZ16" s="131"/>
      <c r="MA16" s="131"/>
      <c r="MB16" s="131"/>
      <c r="MC16" s="131"/>
      <c r="MD16" s="131"/>
      <c r="ME16" s="131"/>
      <c r="MF16" s="131"/>
      <c r="MG16" s="131"/>
      <c r="MH16" s="131"/>
      <c r="MI16" s="131"/>
      <c r="MJ16" s="131"/>
      <c r="MK16" s="131"/>
      <c r="ML16" s="131"/>
      <c r="MM16" s="131"/>
      <c r="MN16" s="131"/>
      <c r="MO16" s="131"/>
      <c r="MP16" s="131"/>
      <c r="MQ16" s="131"/>
      <c r="MR16" s="131"/>
      <c r="MS16" s="131"/>
      <c r="MT16" s="131"/>
      <c r="MU16" s="131"/>
      <c r="MV16" s="131"/>
      <c r="MW16" s="131"/>
      <c r="MX16" s="131"/>
      <c r="MY16" s="131"/>
      <c r="MZ16" s="131"/>
      <c r="NA16" s="131"/>
      <c r="NB16" s="131"/>
      <c r="NC16" s="131"/>
      <c r="ND16" s="131"/>
      <c r="NE16" s="131"/>
      <c r="NF16" s="131"/>
      <c r="NG16" s="131"/>
      <c r="NH16" s="131"/>
      <c r="NI16" s="131"/>
      <c r="NJ16" s="131"/>
      <c r="NK16" s="131"/>
      <c r="NL16" s="131"/>
      <c r="NM16" s="131"/>
      <c r="NN16" s="131"/>
      <c r="NO16" s="131"/>
      <c r="NP16" s="131"/>
      <c r="NQ16" s="131"/>
      <c r="NR16" s="131"/>
      <c r="NS16" s="131"/>
      <c r="NT16" s="131"/>
      <c r="NU16" s="131"/>
      <c r="NV16" s="131"/>
      <c r="NW16" s="131"/>
      <c r="NX16" s="131"/>
      <c r="NY16" s="131"/>
      <c r="NZ16" s="131"/>
      <c r="OA16" s="131"/>
      <c r="OB16" s="131"/>
      <c r="OC16" s="131"/>
      <c r="OD16" s="131"/>
      <c r="OE16" s="131"/>
      <c r="OF16" s="131"/>
      <c r="OG16" s="131"/>
      <c r="OH16" s="131"/>
      <c r="OI16" s="131"/>
      <c r="OJ16" s="131"/>
      <c r="OK16" s="131"/>
      <c r="OL16" s="131"/>
      <c r="OM16" s="131"/>
      <c r="ON16" s="131"/>
      <c r="OO16" s="131"/>
      <c r="OP16" s="131"/>
      <c r="OQ16" s="131"/>
      <c r="OR16" s="131"/>
      <c r="OS16" s="131"/>
      <c r="OT16" s="131"/>
      <c r="OU16" s="131"/>
      <c r="OV16" s="131"/>
      <c r="OW16" s="131"/>
      <c r="OX16" s="131"/>
      <c r="OY16" s="131"/>
      <c r="OZ16" s="131"/>
      <c r="PA16" s="131"/>
      <c r="PB16" s="131"/>
      <c r="PC16" s="131"/>
      <c r="PD16" s="131"/>
      <c r="PE16" s="131"/>
      <c r="PF16" s="131"/>
      <c r="PG16" s="131"/>
      <c r="PH16" s="131"/>
      <c r="PI16" s="131"/>
      <c r="PJ16" s="131"/>
      <c r="PK16" s="131"/>
      <c r="PL16" s="131"/>
      <c r="PM16" s="131"/>
      <c r="PN16" s="131"/>
      <c r="PO16" s="131"/>
      <c r="PP16" s="131"/>
      <c r="PQ16" s="131"/>
      <c r="PR16" s="131"/>
      <c r="PS16" s="131"/>
      <c r="PT16" s="131"/>
      <c r="PU16" s="131"/>
      <c r="PV16" s="131"/>
      <c r="PW16" s="131"/>
      <c r="PX16" s="131"/>
      <c r="PY16" s="131"/>
      <c r="PZ16" s="131"/>
      <c r="QA16" s="131"/>
      <c r="QB16" s="131"/>
      <c r="QC16" s="131"/>
      <c r="QD16" s="131"/>
      <c r="QE16" s="131"/>
      <c r="QF16" s="131"/>
      <c r="QG16" s="131"/>
      <c r="QH16" s="131"/>
      <c r="QI16" s="131"/>
      <c r="QJ16" s="131"/>
      <c r="QK16" s="131"/>
      <c r="QL16" s="131"/>
      <c r="QM16" s="131"/>
      <c r="QN16" s="131"/>
      <c r="QO16" s="131"/>
      <c r="QP16" s="131"/>
      <c r="QQ16" s="131"/>
      <c r="QR16" s="131"/>
      <c r="QS16" s="131"/>
      <c r="QT16" s="131"/>
      <c r="QU16" s="131"/>
      <c r="QV16" s="131"/>
      <c r="QW16" s="131"/>
      <c r="QX16" s="131"/>
      <c r="QY16" s="131"/>
      <c r="QZ16" s="131"/>
      <c r="RA16" s="131"/>
      <c r="RB16" s="131"/>
      <c r="RC16" s="131"/>
      <c r="RD16" s="131"/>
      <c r="RE16" s="131"/>
      <c r="RF16" s="131"/>
      <c r="RG16" s="131"/>
      <c r="RH16" s="131"/>
      <c r="RI16" s="131"/>
      <c r="RJ16" s="131"/>
      <c r="RK16" s="131"/>
      <c r="RL16" s="131"/>
      <c r="RM16" s="131"/>
      <c r="RN16" s="131"/>
      <c r="RO16" s="131"/>
      <c r="RP16" s="131"/>
      <c r="RQ16" s="131"/>
      <c r="RR16" s="131"/>
      <c r="RS16" s="131"/>
      <c r="RT16" s="131"/>
      <c r="RU16" s="131"/>
      <c r="RV16" s="131"/>
      <c r="RW16" s="131"/>
      <c r="RX16" s="131"/>
      <c r="RY16" s="131"/>
      <c r="RZ16" s="131"/>
      <c r="SA16" s="131"/>
      <c r="SB16" s="131"/>
      <c r="SC16" s="131"/>
      <c r="SD16" s="131"/>
      <c r="SE16" s="131"/>
      <c r="SF16" s="131"/>
      <c r="SG16" s="131"/>
      <c r="SH16" s="131"/>
      <c r="SI16" s="131"/>
      <c r="SJ16" s="131"/>
      <c r="SK16" s="131"/>
      <c r="SL16" s="131"/>
      <c r="SM16" s="131"/>
      <c r="SN16" s="131"/>
      <c r="SO16" s="131"/>
      <c r="SP16" s="131"/>
      <c r="SQ16" s="131"/>
      <c r="SR16" s="131"/>
      <c r="SS16" s="131"/>
      <c r="ST16" s="131"/>
      <c r="SU16" s="131"/>
      <c r="SV16" s="131"/>
      <c r="SW16" s="131"/>
      <c r="SX16" s="131"/>
      <c r="SY16" s="131"/>
      <c r="SZ16" s="131"/>
      <c r="TA16" s="131"/>
      <c r="TB16" s="131"/>
      <c r="TC16" s="131"/>
      <c r="TD16" s="131"/>
      <c r="TE16" s="131"/>
      <c r="TF16" s="131"/>
      <c r="TG16" s="131"/>
      <c r="TH16" s="131"/>
      <c r="TI16" s="131"/>
      <c r="TJ16" s="131"/>
      <c r="TK16" s="131"/>
      <c r="TL16" s="131"/>
      <c r="TM16" s="131"/>
      <c r="TN16" s="131"/>
      <c r="TO16" s="131"/>
      <c r="TP16" s="131"/>
      <c r="TQ16" s="131"/>
      <c r="TR16" s="131"/>
    </row>
    <row r="17" spans="1:538" s="137" customFormat="1" ht="24.95" customHeight="1" x14ac:dyDescent="0.25">
      <c r="A17" s="133">
        <v>14</v>
      </c>
      <c r="B17" s="134" t="s">
        <v>61</v>
      </c>
      <c r="C17" s="129">
        <v>62436497337.43</v>
      </c>
      <c r="D17" s="130">
        <v>60151622506.869995</v>
      </c>
      <c r="E17" s="221">
        <f>Table38468634533267589378[[#This Row],[DEBT STOCK AS AT Q2, 2020]]/Table38468634533267589378[[#This Row],[DEBT STOCK AS AT Q2, 2019]]-1</f>
        <v>3.798525684488463E-2</v>
      </c>
      <c r="F17" s="223">
        <f>Table38468634533267589378[[#This Row],[DEBT STOCK AS AT Q2, 2020]]/Table38468634533267589378[[#Totals],[DEBT STOCK AS AT Q2, 2020]]</f>
        <v>1.4902382286053917E-2</v>
      </c>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131"/>
      <c r="BG17" s="131"/>
      <c r="BH17" s="131"/>
      <c r="BI17" s="131"/>
      <c r="BJ17" s="131"/>
      <c r="BK17" s="131"/>
      <c r="BL17" s="131"/>
      <c r="BM17" s="131"/>
      <c r="BN17" s="131"/>
      <c r="BO17" s="131"/>
      <c r="BP17" s="131"/>
      <c r="BQ17" s="131"/>
      <c r="BR17" s="131"/>
      <c r="BS17" s="131"/>
      <c r="BT17" s="131"/>
      <c r="BU17" s="131"/>
      <c r="BV17" s="131"/>
      <c r="BW17" s="131"/>
      <c r="BX17" s="131"/>
      <c r="BY17" s="131"/>
      <c r="BZ17" s="131"/>
      <c r="CA17" s="131"/>
      <c r="CB17" s="131"/>
      <c r="CC17" s="131"/>
      <c r="CD17" s="131"/>
      <c r="CE17" s="131"/>
      <c r="CF17" s="131"/>
      <c r="CG17" s="131"/>
      <c r="CH17" s="131"/>
      <c r="CI17" s="131"/>
      <c r="CJ17" s="131"/>
      <c r="CK17" s="131"/>
      <c r="CL17" s="131"/>
      <c r="CM17" s="131"/>
      <c r="CN17" s="131"/>
      <c r="CO17" s="131"/>
      <c r="CP17" s="131"/>
      <c r="CQ17" s="131"/>
      <c r="CR17" s="131"/>
      <c r="CS17" s="131"/>
      <c r="CT17" s="131"/>
      <c r="CU17" s="131"/>
      <c r="CV17" s="131"/>
      <c r="CW17" s="131"/>
      <c r="CX17" s="131"/>
      <c r="CY17" s="131"/>
      <c r="CZ17" s="131"/>
      <c r="DA17" s="131"/>
      <c r="DB17" s="131"/>
      <c r="DC17" s="131"/>
      <c r="DD17" s="131"/>
      <c r="DE17" s="131"/>
      <c r="DF17" s="131"/>
      <c r="DG17" s="131"/>
      <c r="DH17" s="131"/>
      <c r="DI17" s="131"/>
      <c r="DJ17" s="131"/>
      <c r="DK17" s="131"/>
      <c r="DL17" s="131"/>
      <c r="DM17" s="131"/>
      <c r="DN17" s="131"/>
      <c r="DO17" s="131"/>
      <c r="DP17" s="131"/>
      <c r="DQ17" s="131"/>
      <c r="DR17" s="131"/>
      <c r="DS17" s="131"/>
      <c r="DT17" s="131"/>
      <c r="DU17" s="131"/>
      <c r="DV17" s="131"/>
      <c r="DW17" s="131"/>
      <c r="DX17" s="131"/>
      <c r="DY17" s="131"/>
      <c r="DZ17" s="131"/>
      <c r="EA17" s="131"/>
      <c r="EB17" s="131"/>
      <c r="EC17" s="131"/>
      <c r="ED17" s="131"/>
      <c r="EE17" s="131"/>
      <c r="EF17" s="131"/>
      <c r="EG17" s="131"/>
      <c r="EH17" s="131"/>
      <c r="EI17" s="131"/>
      <c r="EJ17" s="131"/>
      <c r="EK17" s="131"/>
      <c r="EL17" s="131"/>
      <c r="EM17" s="131"/>
      <c r="EN17" s="131"/>
      <c r="EO17" s="131"/>
      <c r="EP17" s="131"/>
      <c r="EQ17" s="131"/>
      <c r="ER17" s="131"/>
      <c r="ES17" s="131"/>
      <c r="ET17" s="131"/>
      <c r="EU17" s="131"/>
      <c r="EV17" s="131"/>
      <c r="EW17" s="131"/>
      <c r="EX17" s="131"/>
      <c r="EY17" s="131"/>
      <c r="EZ17" s="131"/>
      <c r="FA17" s="131"/>
      <c r="FB17" s="131"/>
      <c r="FC17" s="131"/>
      <c r="FD17" s="131"/>
      <c r="FE17" s="131"/>
      <c r="FF17" s="131"/>
      <c r="FG17" s="131"/>
      <c r="FH17" s="131"/>
      <c r="FI17" s="131"/>
      <c r="FJ17" s="131"/>
      <c r="FK17" s="131"/>
      <c r="FL17" s="131"/>
      <c r="FM17" s="131"/>
      <c r="FN17" s="131"/>
      <c r="FO17" s="131"/>
      <c r="FP17" s="131"/>
      <c r="FQ17" s="131"/>
      <c r="FR17" s="131"/>
      <c r="FS17" s="131"/>
      <c r="FT17" s="131"/>
      <c r="FU17" s="131"/>
      <c r="FV17" s="131"/>
      <c r="FW17" s="131"/>
      <c r="FX17" s="131"/>
      <c r="FY17" s="131"/>
      <c r="FZ17" s="131"/>
      <c r="GA17" s="131"/>
      <c r="GB17" s="131"/>
      <c r="GC17" s="131"/>
      <c r="GD17" s="131"/>
      <c r="GE17" s="131"/>
      <c r="GF17" s="131"/>
      <c r="GG17" s="131"/>
      <c r="GH17" s="131"/>
      <c r="GI17" s="131"/>
      <c r="GJ17" s="131"/>
      <c r="GK17" s="131"/>
      <c r="GL17" s="131"/>
      <c r="GM17" s="131"/>
      <c r="GN17" s="131"/>
      <c r="GO17" s="131"/>
      <c r="GP17" s="131"/>
      <c r="GQ17" s="131"/>
      <c r="GR17" s="131"/>
      <c r="GS17" s="131"/>
      <c r="GT17" s="131"/>
      <c r="GU17" s="131"/>
      <c r="GV17" s="131"/>
      <c r="GW17" s="131"/>
      <c r="GX17" s="131"/>
      <c r="GY17" s="131"/>
      <c r="GZ17" s="131"/>
      <c r="HA17" s="131"/>
      <c r="HB17" s="131"/>
      <c r="HC17" s="131"/>
      <c r="HD17" s="131"/>
      <c r="HE17" s="131"/>
      <c r="HF17" s="131"/>
      <c r="HG17" s="131"/>
      <c r="HH17" s="131"/>
      <c r="HI17" s="131"/>
      <c r="HJ17" s="131"/>
      <c r="HK17" s="131"/>
      <c r="HL17" s="131"/>
      <c r="HM17" s="131"/>
      <c r="HN17" s="131"/>
      <c r="HO17" s="131"/>
      <c r="HP17" s="131"/>
      <c r="HQ17" s="131"/>
      <c r="HR17" s="131"/>
      <c r="HS17" s="131"/>
      <c r="HT17" s="131"/>
      <c r="HU17" s="131"/>
      <c r="HV17" s="131"/>
      <c r="HW17" s="131"/>
      <c r="HX17" s="131"/>
      <c r="HY17" s="131"/>
      <c r="HZ17" s="131"/>
      <c r="IA17" s="131"/>
      <c r="IB17" s="131"/>
      <c r="IC17" s="131"/>
      <c r="ID17" s="131"/>
      <c r="IE17" s="131"/>
      <c r="IF17" s="131"/>
      <c r="IG17" s="131"/>
      <c r="IH17" s="131"/>
      <c r="II17" s="131"/>
      <c r="IJ17" s="131"/>
      <c r="IK17" s="131"/>
      <c r="IL17" s="131"/>
      <c r="IM17" s="131"/>
      <c r="IN17" s="131"/>
      <c r="IO17" s="131"/>
      <c r="IP17" s="131"/>
      <c r="IQ17" s="131"/>
      <c r="IR17" s="131"/>
      <c r="IS17" s="131"/>
      <c r="IT17" s="131"/>
      <c r="IU17" s="131"/>
      <c r="IV17" s="131"/>
      <c r="IW17" s="131"/>
      <c r="IX17" s="131"/>
      <c r="IY17" s="131"/>
      <c r="IZ17" s="131"/>
      <c r="JA17" s="131"/>
      <c r="JB17" s="131"/>
      <c r="JC17" s="131"/>
      <c r="JD17" s="131"/>
      <c r="JE17" s="131"/>
      <c r="JF17" s="131"/>
      <c r="JG17" s="131"/>
      <c r="JH17" s="131"/>
      <c r="JI17" s="131"/>
      <c r="JJ17" s="131"/>
      <c r="JK17" s="131"/>
      <c r="JL17" s="131"/>
      <c r="JM17" s="131"/>
      <c r="JN17" s="131"/>
      <c r="JO17" s="131"/>
      <c r="JP17" s="131"/>
      <c r="JQ17" s="131"/>
      <c r="JR17" s="131"/>
      <c r="JS17" s="131"/>
      <c r="JT17" s="131"/>
      <c r="JU17" s="131"/>
      <c r="JV17" s="131"/>
      <c r="JW17" s="131"/>
      <c r="JX17" s="131"/>
      <c r="JY17" s="131"/>
      <c r="JZ17" s="131"/>
      <c r="KA17" s="131"/>
      <c r="KB17" s="131"/>
      <c r="KC17" s="131"/>
      <c r="KD17" s="131"/>
      <c r="KE17" s="131"/>
      <c r="KF17" s="131"/>
      <c r="KG17" s="131"/>
      <c r="KH17" s="131"/>
      <c r="KI17" s="131"/>
      <c r="KJ17" s="131"/>
      <c r="KK17" s="131"/>
      <c r="KL17" s="131"/>
      <c r="KM17" s="131"/>
      <c r="KN17" s="131"/>
      <c r="KO17" s="131"/>
      <c r="KP17" s="131"/>
      <c r="KQ17" s="131"/>
      <c r="KR17" s="131"/>
      <c r="KS17" s="131"/>
      <c r="KT17" s="131"/>
      <c r="KU17" s="131"/>
      <c r="KV17" s="131"/>
      <c r="KW17" s="131"/>
      <c r="KX17" s="131"/>
      <c r="KY17" s="131"/>
      <c r="KZ17" s="131"/>
      <c r="LA17" s="131"/>
      <c r="LB17" s="131"/>
      <c r="LC17" s="131"/>
      <c r="LD17" s="131"/>
      <c r="LE17" s="131"/>
      <c r="LF17" s="131"/>
      <c r="LG17" s="131"/>
      <c r="LH17" s="131"/>
      <c r="LI17" s="131"/>
      <c r="LJ17" s="131"/>
      <c r="LK17" s="131"/>
      <c r="LL17" s="131"/>
      <c r="LM17" s="131"/>
      <c r="LN17" s="131"/>
      <c r="LO17" s="131"/>
      <c r="LP17" s="131"/>
      <c r="LQ17" s="131"/>
      <c r="LR17" s="131"/>
      <c r="LS17" s="131"/>
      <c r="LT17" s="131"/>
      <c r="LU17" s="131"/>
      <c r="LV17" s="131"/>
      <c r="LW17" s="131"/>
      <c r="LX17" s="131"/>
      <c r="LY17" s="131"/>
      <c r="LZ17" s="131"/>
      <c r="MA17" s="131"/>
      <c r="MB17" s="131"/>
      <c r="MC17" s="131"/>
      <c r="MD17" s="131"/>
      <c r="ME17" s="131"/>
      <c r="MF17" s="131"/>
      <c r="MG17" s="131"/>
      <c r="MH17" s="131"/>
      <c r="MI17" s="131"/>
      <c r="MJ17" s="131"/>
      <c r="MK17" s="131"/>
      <c r="ML17" s="131"/>
      <c r="MM17" s="131"/>
      <c r="MN17" s="131"/>
      <c r="MO17" s="131"/>
      <c r="MP17" s="131"/>
      <c r="MQ17" s="131"/>
      <c r="MR17" s="131"/>
      <c r="MS17" s="131"/>
      <c r="MT17" s="131"/>
      <c r="MU17" s="131"/>
      <c r="MV17" s="131"/>
      <c r="MW17" s="131"/>
      <c r="MX17" s="131"/>
      <c r="MY17" s="131"/>
      <c r="MZ17" s="131"/>
      <c r="NA17" s="131"/>
      <c r="NB17" s="131"/>
      <c r="NC17" s="131"/>
      <c r="ND17" s="131"/>
      <c r="NE17" s="131"/>
      <c r="NF17" s="131"/>
      <c r="NG17" s="131"/>
      <c r="NH17" s="131"/>
      <c r="NI17" s="131"/>
      <c r="NJ17" s="131"/>
      <c r="NK17" s="131"/>
      <c r="NL17" s="131"/>
      <c r="NM17" s="131"/>
      <c r="NN17" s="131"/>
      <c r="NO17" s="131"/>
      <c r="NP17" s="131"/>
      <c r="NQ17" s="131"/>
      <c r="NR17" s="131"/>
      <c r="NS17" s="131"/>
      <c r="NT17" s="131"/>
      <c r="NU17" s="131"/>
      <c r="NV17" s="131"/>
      <c r="NW17" s="131"/>
      <c r="NX17" s="131"/>
      <c r="NY17" s="131"/>
      <c r="NZ17" s="131"/>
      <c r="OA17" s="131"/>
      <c r="OB17" s="131"/>
      <c r="OC17" s="131"/>
      <c r="OD17" s="131"/>
      <c r="OE17" s="131"/>
      <c r="OF17" s="131"/>
      <c r="OG17" s="131"/>
      <c r="OH17" s="131"/>
      <c r="OI17" s="131"/>
      <c r="OJ17" s="131"/>
      <c r="OK17" s="131"/>
      <c r="OL17" s="131"/>
      <c r="OM17" s="131"/>
      <c r="ON17" s="131"/>
      <c r="OO17" s="131"/>
      <c r="OP17" s="131"/>
      <c r="OQ17" s="131"/>
      <c r="OR17" s="131"/>
      <c r="OS17" s="131"/>
      <c r="OT17" s="131"/>
      <c r="OU17" s="131"/>
      <c r="OV17" s="131"/>
      <c r="OW17" s="131"/>
      <c r="OX17" s="131"/>
      <c r="OY17" s="131"/>
      <c r="OZ17" s="131"/>
      <c r="PA17" s="131"/>
      <c r="PB17" s="131"/>
      <c r="PC17" s="131"/>
      <c r="PD17" s="131"/>
      <c r="PE17" s="131"/>
      <c r="PF17" s="131"/>
      <c r="PG17" s="131"/>
      <c r="PH17" s="131"/>
      <c r="PI17" s="131"/>
      <c r="PJ17" s="131"/>
      <c r="PK17" s="131"/>
      <c r="PL17" s="131"/>
      <c r="PM17" s="131"/>
      <c r="PN17" s="131"/>
      <c r="PO17" s="131"/>
      <c r="PP17" s="131"/>
      <c r="PQ17" s="131"/>
      <c r="PR17" s="131"/>
      <c r="PS17" s="131"/>
      <c r="PT17" s="131"/>
      <c r="PU17" s="131"/>
      <c r="PV17" s="131"/>
      <c r="PW17" s="131"/>
      <c r="PX17" s="131"/>
      <c r="PY17" s="131"/>
      <c r="PZ17" s="131"/>
      <c r="QA17" s="131"/>
      <c r="QB17" s="131"/>
      <c r="QC17" s="131"/>
      <c r="QD17" s="131"/>
      <c r="QE17" s="131"/>
      <c r="QF17" s="131"/>
      <c r="QG17" s="131"/>
      <c r="QH17" s="131"/>
      <c r="QI17" s="131"/>
      <c r="QJ17" s="131"/>
      <c r="QK17" s="131"/>
      <c r="QL17" s="131"/>
      <c r="QM17" s="131"/>
      <c r="QN17" s="131"/>
      <c r="QO17" s="131"/>
      <c r="QP17" s="131"/>
      <c r="QQ17" s="131"/>
      <c r="QR17" s="131"/>
      <c r="QS17" s="131"/>
      <c r="QT17" s="131"/>
      <c r="QU17" s="131"/>
      <c r="QV17" s="131"/>
      <c r="QW17" s="131"/>
      <c r="QX17" s="131"/>
      <c r="QY17" s="131"/>
      <c r="QZ17" s="131"/>
      <c r="RA17" s="131"/>
      <c r="RB17" s="131"/>
      <c r="RC17" s="131"/>
      <c r="RD17" s="131"/>
      <c r="RE17" s="131"/>
      <c r="RF17" s="131"/>
      <c r="RG17" s="131"/>
      <c r="RH17" s="131"/>
      <c r="RI17" s="131"/>
      <c r="RJ17" s="131"/>
      <c r="RK17" s="131"/>
      <c r="RL17" s="131"/>
      <c r="RM17" s="131"/>
      <c r="RN17" s="131"/>
      <c r="RO17" s="131"/>
      <c r="RP17" s="131"/>
      <c r="RQ17" s="131"/>
      <c r="RR17" s="131"/>
      <c r="RS17" s="131"/>
      <c r="RT17" s="131"/>
      <c r="RU17" s="131"/>
      <c r="RV17" s="131"/>
      <c r="RW17" s="131"/>
      <c r="RX17" s="131"/>
      <c r="RY17" s="131"/>
      <c r="RZ17" s="131"/>
      <c r="SA17" s="131"/>
      <c r="SB17" s="131"/>
      <c r="SC17" s="131"/>
      <c r="SD17" s="131"/>
      <c r="SE17" s="131"/>
      <c r="SF17" s="131"/>
      <c r="SG17" s="131"/>
      <c r="SH17" s="131"/>
      <c r="SI17" s="131"/>
      <c r="SJ17" s="131"/>
      <c r="SK17" s="131"/>
      <c r="SL17" s="131"/>
      <c r="SM17" s="131"/>
      <c r="SN17" s="131"/>
      <c r="SO17" s="131"/>
      <c r="SP17" s="131"/>
      <c r="SQ17" s="131"/>
      <c r="SR17" s="131"/>
      <c r="SS17" s="131"/>
      <c r="ST17" s="131"/>
      <c r="SU17" s="131"/>
      <c r="SV17" s="131"/>
      <c r="SW17" s="131"/>
      <c r="SX17" s="131"/>
      <c r="SY17" s="131"/>
      <c r="SZ17" s="131"/>
      <c r="TA17" s="131"/>
      <c r="TB17" s="131"/>
      <c r="TC17" s="131"/>
      <c r="TD17" s="131"/>
      <c r="TE17" s="131"/>
      <c r="TF17" s="131"/>
      <c r="TG17" s="131"/>
      <c r="TH17" s="131"/>
      <c r="TI17" s="131"/>
      <c r="TJ17" s="131"/>
      <c r="TK17" s="131"/>
      <c r="TL17" s="131"/>
      <c r="TM17" s="131"/>
      <c r="TN17" s="131"/>
      <c r="TO17" s="131"/>
      <c r="TP17" s="131"/>
      <c r="TQ17" s="131"/>
      <c r="TR17" s="131"/>
    </row>
    <row r="18" spans="1:538" s="140" customFormat="1" ht="24.95" customHeight="1" x14ac:dyDescent="0.25">
      <c r="A18" s="133">
        <v>15</v>
      </c>
      <c r="B18" s="134" t="s">
        <v>60</v>
      </c>
      <c r="C18" s="129">
        <v>90503282526.593826</v>
      </c>
      <c r="D18" s="130">
        <v>79634209227.234985</v>
      </c>
      <c r="E18" s="221">
        <f>Table38468634533267589378[[#This Row],[DEBT STOCK AS AT Q2, 2020]]/Table38468634533267589378[[#This Row],[DEBT STOCK AS AT Q2, 2019]]-1</f>
        <v>0.13648748954540513</v>
      </c>
      <c r="F18" s="223">
        <f>Table38468634533267589378[[#This Row],[DEBT STOCK AS AT Q2, 2020]]/Table38468634533267589378[[#Totals],[DEBT STOCK AS AT Q2, 2020]]</f>
        <v>2.1601380152142281E-2</v>
      </c>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8"/>
      <c r="BA18" s="138"/>
      <c r="BB18" s="138"/>
      <c r="BC18" s="138"/>
      <c r="BD18" s="138"/>
      <c r="BE18" s="138"/>
      <c r="BF18" s="138"/>
      <c r="BG18" s="138"/>
      <c r="BH18" s="138"/>
      <c r="BI18" s="138"/>
      <c r="BJ18" s="138"/>
      <c r="BK18" s="138"/>
      <c r="BL18" s="138"/>
      <c r="BM18" s="138"/>
      <c r="BN18" s="138"/>
      <c r="BO18" s="138"/>
      <c r="BP18" s="138"/>
      <c r="BQ18" s="138"/>
      <c r="BR18" s="138"/>
      <c r="BS18" s="138"/>
      <c r="BT18" s="138"/>
      <c r="BU18" s="138"/>
      <c r="BV18" s="138"/>
      <c r="BW18" s="138"/>
      <c r="BX18" s="138"/>
      <c r="BY18" s="138"/>
      <c r="BZ18" s="138"/>
      <c r="CA18" s="138"/>
      <c r="CB18" s="138"/>
      <c r="CC18" s="138"/>
      <c r="CD18" s="138"/>
      <c r="CE18" s="138"/>
      <c r="CF18" s="138"/>
      <c r="CG18" s="138"/>
      <c r="CH18" s="138"/>
      <c r="CI18" s="138"/>
      <c r="CJ18" s="138"/>
      <c r="CK18" s="138"/>
      <c r="CL18" s="138"/>
      <c r="CM18" s="138"/>
      <c r="CN18" s="138"/>
      <c r="CO18" s="138"/>
      <c r="CP18" s="138"/>
      <c r="CQ18" s="138"/>
      <c r="CR18" s="138"/>
      <c r="CS18" s="138"/>
      <c r="CT18" s="138"/>
      <c r="CU18" s="138"/>
      <c r="CV18" s="138"/>
      <c r="CW18" s="138"/>
      <c r="CX18" s="138"/>
      <c r="CY18" s="138"/>
      <c r="CZ18" s="138"/>
      <c r="DA18" s="138"/>
      <c r="DB18" s="138"/>
      <c r="DC18" s="138"/>
      <c r="DD18" s="138"/>
      <c r="DE18" s="138"/>
      <c r="DF18" s="138"/>
      <c r="DG18" s="138"/>
      <c r="DH18" s="138"/>
      <c r="DI18" s="138"/>
      <c r="DJ18" s="138"/>
      <c r="DK18" s="138"/>
      <c r="DL18" s="138"/>
      <c r="DM18" s="138"/>
      <c r="DN18" s="138"/>
      <c r="DO18" s="138"/>
      <c r="DP18" s="138"/>
      <c r="DQ18" s="138"/>
      <c r="DR18" s="138"/>
      <c r="DS18" s="138"/>
      <c r="DT18" s="138"/>
      <c r="DU18" s="138"/>
      <c r="DV18" s="138"/>
      <c r="DW18" s="138"/>
      <c r="DX18" s="138"/>
      <c r="DY18" s="138"/>
      <c r="DZ18" s="138"/>
      <c r="EA18" s="138"/>
      <c r="EB18" s="138"/>
      <c r="EC18" s="138"/>
      <c r="ED18" s="138"/>
      <c r="EE18" s="138"/>
      <c r="EF18" s="138"/>
      <c r="EG18" s="138"/>
      <c r="EH18" s="138"/>
      <c r="EI18" s="138"/>
      <c r="EJ18" s="138"/>
      <c r="EK18" s="138"/>
      <c r="EL18" s="138"/>
      <c r="EM18" s="138"/>
      <c r="EN18" s="138"/>
      <c r="EO18" s="138"/>
      <c r="EP18" s="138"/>
      <c r="EQ18" s="138"/>
      <c r="ER18" s="138"/>
      <c r="ES18" s="138"/>
      <c r="ET18" s="138"/>
      <c r="EU18" s="138"/>
      <c r="EV18" s="138"/>
      <c r="EW18" s="138"/>
      <c r="EX18" s="138"/>
      <c r="EY18" s="138"/>
      <c r="EZ18" s="138"/>
      <c r="FA18" s="138"/>
      <c r="FB18" s="138"/>
      <c r="FC18" s="138"/>
      <c r="FD18" s="138"/>
      <c r="FE18" s="138"/>
      <c r="FF18" s="138"/>
      <c r="FG18" s="138"/>
      <c r="FH18" s="138"/>
      <c r="FI18" s="138"/>
      <c r="FJ18" s="138"/>
      <c r="FK18" s="138"/>
      <c r="FL18" s="138"/>
      <c r="FM18" s="138"/>
      <c r="FN18" s="138"/>
      <c r="FO18" s="138"/>
      <c r="FP18" s="138"/>
      <c r="FQ18" s="138"/>
      <c r="FR18" s="138"/>
      <c r="FS18" s="138"/>
      <c r="FT18" s="138"/>
      <c r="FU18" s="138"/>
      <c r="FV18" s="138"/>
      <c r="FW18" s="138"/>
      <c r="FX18" s="138"/>
      <c r="FY18" s="138"/>
      <c r="FZ18" s="138"/>
      <c r="GA18" s="138"/>
      <c r="GB18" s="138"/>
      <c r="GC18" s="138"/>
      <c r="GD18" s="138"/>
      <c r="GE18" s="138"/>
      <c r="GF18" s="138"/>
      <c r="GG18" s="138"/>
      <c r="GH18" s="138"/>
      <c r="GI18" s="138"/>
      <c r="GJ18" s="138"/>
      <c r="GK18" s="138"/>
      <c r="GL18" s="138"/>
      <c r="GM18" s="138"/>
      <c r="GN18" s="138"/>
      <c r="GO18" s="138"/>
      <c r="GP18" s="138"/>
      <c r="GQ18" s="138"/>
      <c r="GR18" s="138"/>
      <c r="GS18" s="138"/>
      <c r="GT18" s="138"/>
      <c r="GU18" s="138"/>
      <c r="GV18" s="138"/>
      <c r="GW18" s="138"/>
      <c r="GX18" s="138"/>
      <c r="GY18" s="138"/>
      <c r="GZ18" s="138"/>
      <c r="HA18" s="138"/>
      <c r="HB18" s="138"/>
      <c r="HC18" s="138"/>
      <c r="HD18" s="138"/>
      <c r="HE18" s="138"/>
      <c r="HF18" s="138"/>
      <c r="HG18" s="138"/>
      <c r="HH18" s="138"/>
      <c r="HI18" s="138"/>
      <c r="HJ18" s="138"/>
      <c r="HK18" s="138"/>
      <c r="HL18" s="138"/>
      <c r="HM18" s="138"/>
      <c r="HN18" s="138"/>
      <c r="HO18" s="138"/>
      <c r="HP18" s="138"/>
      <c r="HQ18" s="138"/>
      <c r="HR18" s="138"/>
      <c r="HS18" s="138"/>
      <c r="HT18" s="138"/>
      <c r="HU18" s="138"/>
      <c r="HV18" s="138"/>
      <c r="HW18" s="138"/>
      <c r="HX18" s="138"/>
      <c r="HY18" s="138"/>
      <c r="HZ18" s="138"/>
      <c r="IA18" s="138"/>
      <c r="IB18" s="138"/>
      <c r="IC18" s="138"/>
      <c r="ID18" s="138"/>
      <c r="IE18" s="138"/>
      <c r="IF18" s="138"/>
      <c r="IG18" s="138"/>
      <c r="IH18" s="138"/>
      <c r="II18" s="138"/>
      <c r="IJ18" s="138"/>
      <c r="IK18" s="138"/>
      <c r="IL18" s="138"/>
      <c r="IM18" s="138"/>
      <c r="IN18" s="138"/>
      <c r="IO18" s="138"/>
      <c r="IP18" s="138"/>
      <c r="IQ18" s="138"/>
      <c r="IR18" s="138"/>
      <c r="IS18" s="138"/>
      <c r="IT18" s="138"/>
      <c r="IU18" s="138"/>
      <c r="IV18" s="138"/>
      <c r="IW18" s="138"/>
      <c r="IX18" s="138"/>
      <c r="IY18" s="138"/>
      <c r="IZ18" s="138"/>
      <c r="JA18" s="138"/>
      <c r="JB18" s="138"/>
      <c r="JC18" s="138"/>
      <c r="JD18" s="138"/>
      <c r="JE18" s="138"/>
      <c r="JF18" s="138"/>
      <c r="JG18" s="138"/>
      <c r="JH18" s="138"/>
      <c r="JI18" s="138"/>
      <c r="JJ18" s="138"/>
      <c r="JK18" s="138"/>
      <c r="JL18" s="138"/>
      <c r="JM18" s="138"/>
      <c r="JN18" s="138"/>
      <c r="JO18" s="138"/>
      <c r="JP18" s="138"/>
      <c r="JQ18" s="138"/>
      <c r="JR18" s="138"/>
      <c r="JS18" s="138"/>
      <c r="JT18" s="138"/>
      <c r="JU18" s="138"/>
      <c r="JV18" s="138"/>
      <c r="JW18" s="138"/>
      <c r="JX18" s="138"/>
      <c r="JY18" s="138"/>
      <c r="JZ18" s="138"/>
      <c r="KA18" s="138"/>
      <c r="KB18" s="138"/>
      <c r="KC18" s="138"/>
      <c r="KD18" s="138"/>
      <c r="KE18" s="138"/>
      <c r="KF18" s="138"/>
      <c r="KG18" s="138"/>
      <c r="KH18" s="138"/>
      <c r="KI18" s="138"/>
      <c r="KJ18" s="138"/>
      <c r="KK18" s="138"/>
      <c r="KL18" s="138"/>
      <c r="KM18" s="138"/>
      <c r="KN18" s="138"/>
      <c r="KO18" s="138"/>
      <c r="KP18" s="138"/>
      <c r="KQ18" s="138"/>
      <c r="KR18" s="138"/>
      <c r="KS18" s="138"/>
      <c r="KT18" s="138"/>
      <c r="KU18" s="138"/>
      <c r="KV18" s="138"/>
      <c r="KW18" s="138"/>
      <c r="KX18" s="138"/>
      <c r="KY18" s="138"/>
      <c r="KZ18" s="138"/>
      <c r="LA18" s="138"/>
      <c r="LB18" s="138"/>
      <c r="LC18" s="138"/>
      <c r="LD18" s="138"/>
      <c r="LE18" s="138"/>
      <c r="LF18" s="138"/>
      <c r="LG18" s="138"/>
      <c r="LH18" s="138"/>
      <c r="LI18" s="138"/>
      <c r="LJ18" s="138"/>
      <c r="LK18" s="138"/>
      <c r="LL18" s="138"/>
      <c r="LM18" s="138"/>
      <c r="LN18" s="138"/>
      <c r="LO18" s="138"/>
      <c r="LP18" s="138"/>
      <c r="LQ18" s="138"/>
      <c r="LR18" s="138"/>
      <c r="LS18" s="138"/>
      <c r="LT18" s="138"/>
      <c r="LU18" s="138"/>
      <c r="LV18" s="138"/>
      <c r="LW18" s="138"/>
      <c r="LX18" s="138"/>
      <c r="LY18" s="138"/>
      <c r="LZ18" s="138"/>
      <c r="MA18" s="138"/>
      <c r="MB18" s="138"/>
      <c r="MC18" s="138"/>
      <c r="MD18" s="138"/>
      <c r="ME18" s="138"/>
      <c r="MF18" s="138"/>
      <c r="MG18" s="138"/>
      <c r="MH18" s="138"/>
      <c r="MI18" s="138"/>
      <c r="MJ18" s="138"/>
      <c r="MK18" s="138"/>
      <c r="ML18" s="138"/>
      <c r="MM18" s="138"/>
      <c r="MN18" s="138"/>
      <c r="MO18" s="138"/>
      <c r="MP18" s="138"/>
      <c r="MQ18" s="138"/>
      <c r="MR18" s="138"/>
      <c r="MS18" s="138"/>
      <c r="MT18" s="138"/>
      <c r="MU18" s="138"/>
      <c r="MV18" s="138"/>
      <c r="MW18" s="138"/>
      <c r="MX18" s="138"/>
      <c r="MY18" s="138"/>
      <c r="MZ18" s="138"/>
      <c r="NA18" s="138"/>
      <c r="NB18" s="138"/>
      <c r="NC18" s="138"/>
      <c r="ND18" s="138"/>
      <c r="NE18" s="138"/>
      <c r="NF18" s="138"/>
      <c r="NG18" s="138"/>
      <c r="NH18" s="138"/>
      <c r="NI18" s="138"/>
      <c r="NJ18" s="138"/>
      <c r="NK18" s="138"/>
      <c r="NL18" s="138"/>
      <c r="NM18" s="138"/>
      <c r="NN18" s="138"/>
      <c r="NO18" s="138"/>
      <c r="NP18" s="138"/>
      <c r="NQ18" s="138"/>
      <c r="NR18" s="138"/>
      <c r="NS18" s="138"/>
      <c r="NT18" s="138"/>
      <c r="NU18" s="138"/>
      <c r="NV18" s="138"/>
      <c r="NW18" s="138"/>
      <c r="NX18" s="138"/>
      <c r="NY18" s="138"/>
      <c r="NZ18" s="138"/>
      <c r="OA18" s="138"/>
      <c r="OB18" s="138"/>
      <c r="OC18" s="138"/>
      <c r="OD18" s="138"/>
      <c r="OE18" s="138"/>
      <c r="OF18" s="138"/>
      <c r="OG18" s="138"/>
      <c r="OH18" s="138"/>
      <c r="OI18" s="138"/>
      <c r="OJ18" s="138"/>
      <c r="OK18" s="138"/>
      <c r="OL18" s="138"/>
      <c r="OM18" s="138"/>
      <c r="ON18" s="138"/>
      <c r="OO18" s="138"/>
      <c r="OP18" s="138"/>
      <c r="OQ18" s="138"/>
      <c r="OR18" s="138"/>
      <c r="OS18" s="138"/>
      <c r="OT18" s="138"/>
      <c r="OU18" s="138"/>
      <c r="OV18" s="138"/>
      <c r="OW18" s="138"/>
      <c r="OX18" s="138"/>
      <c r="OY18" s="138"/>
      <c r="OZ18" s="138"/>
      <c r="PA18" s="138"/>
      <c r="PB18" s="138"/>
      <c r="PC18" s="138"/>
      <c r="PD18" s="138"/>
      <c r="PE18" s="138"/>
      <c r="PF18" s="138"/>
      <c r="PG18" s="138"/>
      <c r="PH18" s="138"/>
      <c r="PI18" s="138"/>
      <c r="PJ18" s="138"/>
      <c r="PK18" s="138"/>
      <c r="PL18" s="138"/>
      <c r="PM18" s="138"/>
      <c r="PN18" s="138"/>
      <c r="PO18" s="138"/>
      <c r="PP18" s="138"/>
      <c r="PQ18" s="138"/>
      <c r="PR18" s="138"/>
      <c r="PS18" s="138"/>
      <c r="PT18" s="138"/>
      <c r="PU18" s="138"/>
      <c r="PV18" s="138"/>
      <c r="PW18" s="138"/>
      <c r="PX18" s="138"/>
      <c r="PY18" s="138"/>
      <c r="PZ18" s="138"/>
      <c r="QA18" s="138"/>
      <c r="QB18" s="138"/>
      <c r="QC18" s="138"/>
      <c r="QD18" s="138"/>
      <c r="QE18" s="138"/>
      <c r="QF18" s="138"/>
      <c r="QG18" s="138"/>
      <c r="QH18" s="138"/>
      <c r="QI18" s="138"/>
      <c r="QJ18" s="138"/>
      <c r="QK18" s="138"/>
      <c r="QL18" s="138"/>
      <c r="QM18" s="138"/>
      <c r="QN18" s="138"/>
      <c r="QO18" s="138"/>
      <c r="QP18" s="138"/>
      <c r="QQ18" s="138"/>
      <c r="QR18" s="138"/>
      <c r="QS18" s="138"/>
      <c r="QT18" s="138"/>
      <c r="QU18" s="138"/>
      <c r="QV18" s="138"/>
      <c r="QW18" s="138"/>
      <c r="QX18" s="138"/>
      <c r="QY18" s="138"/>
      <c r="QZ18" s="138"/>
      <c r="RA18" s="138"/>
      <c r="RB18" s="138"/>
      <c r="RC18" s="138"/>
      <c r="RD18" s="138"/>
      <c r="RE18" s="138"/>
      <c r="RF18" s="138"/>
      <c r="RG18" s="138"/>
      <c r="RH18" s="138"/>
      <c r="RI18" s="138"/>
      <c r="RJ18" s="138"/>
      <c r="RK18" s="138"/>
      <c r="RL18" s="138"/>
      <c r="RM18" s="138"/>
      <c r="RN18" s="138"/>
      <c r="RO18" s="138"/>
      <c r="RP18" s="138"/>
      <c r="RQ18" s="138"/>
      <c r="RR18" s="138"/>
      <c r="RS18" s="138"/>
      <c r="RT18" s="138"/>
      <c r="RU18" s="138"/>
      <c r="RV18" s="138"/>
      <c r="RW18" s="138"/>
      <c r="RX18" s="138"/>
      <c r="RY18" s="138"/>
      <c r="RZ18" s="138"/>
      <c r="SA18" s="138"/>
      <c r="SB18" s="138"/>
      <c r="SC18" s="138"/>
      <c r="SD18" s="138"/>
      <c r="SE18" s="138"/>
      <c r="SF18" s="138"/>
      <c r="SG18" s="138"/>
      <c r="SH18" s="138"/>
      <c r="SI18" s="138"/>
      <c r="SJ18" s="138"/>
      <c r="SK18" s="138"/>
      <c r="SL18" s="138"/>
      <c r="SM18" s="138"/>
      <c r="SN18" s="138"/>
      <c r="SO18" s="138"/>
      <c r="SP18" s="138"/>
      <c r="SQ18" s="138"/>
      <c r="SR18" s="138"/>
      <c r="SS18" s="138"/>
      <c r="ST18" s="138"/>
      <c r="SU18" s="138"/>
      <c r="SV18" s="138"/>
      <c r="SW18" s="138"/>
      <c r="SX18" s="138"/>
      <c r="SY18" s="138"/>
      <c r="SZ18" s="138"/>
      <c r="TA18" s="138"/>
      <c r="TB18" s="138"/>
      <c r="TC18" s="138"/>
      <c r="TD18" s="138"/>
      <c r="TE18" s="138"/>
      <c r="TF18" s="138"/>
      <c r="TG18" s="138"/>
      <c r="TH18" s="138"/>
      <c r="TI18" s="138"/>
      <c r="TJ18" s="138"/>
      <c r="TK18" s="138"/>
      <c r="TL18" s="138"/>
      <c r="TM18" s="138"/>
      <c r="TN18" s="138"/>
      <c r="TO18" s="138"/>
      <c r="TP18" s="138"/>
      <c r="TQ18" s="138"/>
      <c r="TR18" s="138"/>
    </row>
    <row r="19" spans="1:538" s="137" customFormat="1" ht="24.95" customHeight="1" x14ac:dyDescent="0.25">
      <c r="A19" s="133">
        <v>16</v>
      </c>
      <c r="B19" s="134" t="s">
        <v>59</v>
      </c>
      <c r="C19" s="129">
        <v>158174623598.43997</v>
      </c>
      <c r="D19" s="130">
        <v>148598063157.76999</v>
      </c>
      <c r="E19" s="221">
        <f>Table38468634533267589378[[#This Row],[DEBT STOCK AS AT Q2, 2020]]/Table38468634533267589378[[#This Row],[DEBT STOCK AS AT Q2, 2019]]-1</f>
        <v>6.4446065023756827E-2</v>
      </c>
      <c r="F19" s="223">
        <f>Table38468634533267589378[[#This Row],[DEBT STOCK AS AT Q2, 2020]]/Table38468634533267589378[[#Totals],[DEBT STOCK AS AT Q2, 2020]]</f>
        <v>3.7753218219106197E-2</v>
      </c>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1"/>
      <c r="BA19" s="131"/>
      <c r="BB19" s="131"/>
      <c r="BC19" s="131"/>
      <c r="BD19" s="131"/>
      <c r="BE19" s="131"/>
      <c r="BF19" s="131"/>
      <c r="BG19" s="131"/>
      <c r="BH19" s="131"/>
      <c r="BI19" s="131"/>
      <c r="BJ19" s="131"/>
      <c r="BK19" s="131"/>
      <c r="BL19" s="131"/>
      <c r="BM19" s="131"/>
      <c r="BN19" s="131"/>
      <c r="BO19" s="131"/>
      <c r="BP19" s="131"/>
      <c r="BQ19" s="131"/>
      <c r="BR19" s="131"/>
      <c r="BS19" s="131"/>
      <c r="BT19" s="131"/>
      <c r="BU19" s="131"/>
      <c r="BV19" s="131"/>
      <c r="BW19" s="131"/>
      <c r="BX19" s="131"/>
      <c r="BY19" s="131"/>
      <c r="BZ19" s="131"/>
      <c r="CA19" s="131"/>
      <c r="CB19" s="131"/>
      <c r="CC19" s="131"/>
      <c r="CD19" s="131"/>
      <c r="CE19" s="131"/>
      <c r="CF19" s="131"/>
      <c r="CG19" s="131"/>
      <c r="CH19" s="131"/>
      <c r="CI19" s="131"/>
      <c r="CJ19" s="131"/>
      <c r="CK19" s="131"/>
      <c r="CL19" s="131"/>
      <c r="CM19" s="131"/>
      <c r="CN19" s="131"/>
      <c r="CO19" s="131"/>
      <c r="CP19" s="131"/>
      <c r="CQ19" s="131"/>
      <c r="CR19" s="131"/>
      <c r="CS19" s="131"/>
      <c r="CT19" s="131"/>
      <c r="CU19" s="131"/>
      <c r="CV19" s="131"/>
      <c r="CW19" s="131"/>
      <c r="CX19" s="131"/>
      <c r="CY19" s="131"/>
      <c r="CZ19" s="131"/>
      <c r="DA19" s="131"/>
      <c r="DB19" s="131"/>
      <c r="DC19" s="131"/>
      <c r="DD19" s="131"/>
      <c r="DE19" s="131"/>
      <c r="DF19" s="131"/>
      <c r="DG19" s="131"/>
      <c r="DH19" s="131"/>
      <c r="DI19" s="131"/>
      <c r="DJ19" s="131"/>
      <c r="DK19" s="131"/>
      <c r="DL19" s="131"/>
      <c r="DM19" s="131"/>
      <c r="DN19" s="131"/>
      <c r="DO19" s="131"/>
      <c r="DP19" s="131"/>
      <c r="DQ19" s="131"/>
      <c r="DR19" s="131"/>
      <c r="DS19" s="131"/>
      <c r="DT19" s="131"/>
      <c r="DU19" s="131"/>
      <c r="DV19" s="131"/>
      <c r="DW19" s="131"/>
      <c r="DX19" s="131"/>
      <c r="DY19" s="131"/>
      <c r="DZ19" s="131"/>
      <c r="EA19" s="131"/>
      <c r="EB19" s="131"/>
      <c r="EC19" s="131"/>
      <c r="ED19" s="131"/>
      <c r="EE19" s="131"/>
      <c r="EF19" s="131"/>
      <c r="EG19" s="131"/>
      <c r="EH19" s="131"/>
      <c r="EI19" s="131"/>
      <c r="EJ19" s="131"/>
      <c r="EK19" s="131"/>
      <c r="EL19" s="131"/>
      <c r="EM19" s="131"/>
      <c r="EN19" s="131"/>
      <c r="EO19" s="131"/>
      <c r="EP19" s="131"/>
      <c r="EQ19" s="131"/>
      <c r="ER19" s="131"/>
      <c r="ES19" s="131"/>
      <c r="ET19" s="131"/>
      <c r="EU19" s="131"/>
      <c r="EV19" s="131"/>
      <c r="EW19" s="131"/>
      <c r="EX19" s="131"/>
      <c r="EY19" s="131"/>
      <c r="EZ19" s="131"/>
      <c r="FA19" s="131"/>
      <c r="FB19" s="131"/>
      <c r="FC19" s="131"/>
      <c r="FD19" s="131"/>
      <c r="FE19" s="131"/>
      <c r="FF19" s="131"/>
      <c r="FG19" s="131"/>
      <c r="FH19" s="131"/>
      <c r="FI19" s="131"/>
      <c r="FJ19" s="131"/>
      <c r="FK19" s="131"/>
      <c r="FL19" s="131"/>
      <c r="FM19" s="131"/>
      <c r="FN19" s="131"/>
      <c r="FO19" s="131"/>
      <c r="FP19" s="131"/>
      <c r="FQ19" s="131"/>
      <c r="FR19" s="131"/>
      <c r="FS19" s="131"/>
      <c r="FT19" s="131"/>
      <c r="FU19" s="131"/>
      <c r="FV19" s="131"/>
      <c r="FW19" s="131"/>
      <c r="FX19" s="131"/>
      <c r="FY19" s="131"/>
      <c r="FZ19" s="131"/>
      <c r="GA19" s="131"/>
      <c r="GB19" s="131"/>
      <c r="GC19" s="131"/>
      <c r="GD19" s="131"/>
      <c r="GE19" s="131"/>
      <c r="GF19" s="131"/>
      <c r="GG19" s="131"/>
      <c r="GH19" s="131"/>
      <c r="GI19" s="131"/>
      <c r="GJ19" s="131"/>
      <c r="GK19" s="131"/>
      <c r="GL19" s="131"/>
      <c r="GM19" s="131"/>
      <c r="GN19" s="131"/>
      <c r="GO19" s="131"/>
      <c r="GP19" s="131"/>
      <c r="GQ19" s="131"/>
      <c r="GR19" s="131"/>
      <c r="GS19" s="131"/>
      <c r="GT19" s="131"/>
      <c r="GU19" s="131"/>
      <c r="GV19" s="131"/>
      <c r="GW19" s="131"/>
      <c r="GX19" s="131"/>
      <c r="GY19" s="131"/>
      <c r="GZ19" s="131"/>
      <c r="HA19" s="131"/>
      <c r="HB19" s="131"/>
      <c r="HC19" s="131"/>
      <c r="HD19" s="131"/>
      <c r="HE19" s="131"/>
      <c r="HF19" s="131"/>
      <c r="HG19" s="131"/>
      <c r="HH19" s="131"/>
      <c r="HI19" s="131"/>
      <c r="HJ19" s="131"/>
      <c r="HK19" s="131"/>
      <c r="HL19" s="131"/>
      <c r="HM19" s="131"/>
      <c r="HN19" s="131"/>
      <c r="HO19" s="131"/>
      <c r="HP19" s="131"/>
      <c r="HQ19" s="131"/>
      <c r="HR19" s="131"/>
      <c r="HS19" s="131"/>
      <c r="HT19" s="131"/>
      <c r="HU19" s="131"/>
      <c r="HV19" s="131"/>
      <c r="HW19" s="131"/>
      <c r="HX19" s="131"/>
      <c r="HY19" s="131"/>
      <c r="HZ19" s="131"/>
      <c r="IA19" s="131"/>
      <c r="IB19" s="131"/>
      <c r="IC19" s="131"/>
      <c r="ID19" s="131"/>
      <c r="IE19" s="131"/>
      <c r="IF19" s="131"/>
      <c r="IG19" s="131"/>
      <c r="IH19" s="131"/>
      <c r="II19" s="131"/>
      <c r="IJ19" s="131"/>
      <c r="IK19" s="131"/>
      <c r="IL19" s="131"/>
      <c r="IM19" s="131"/>
      <c r="IN19" s="131"/>
      <c r="IO19" s="131"/>
      <c r="IP19" s="131"/>
      <c r="IQ19" s="131"/>
      <c r="IR19" s="131"/>
      <c r="IS19" s="131"/>
      <c r="IT19" s="131"/>
      <c r="IU19" s="131"/>
      <c r="IV19" s="131"/>
      <c r="IW19" s="131"/>
      <c r="IX19" s="131"/>
      <c r="IY19" s="131"/>
      <c r="IZ19" s="131"/>
      <c r="JA19" s="131"/>
      <c r="JB19" s="131"/>
      <c r="JC19" s="131"/>
      <c r="JD19" s="131"/>
      <c r="JE19" s="131"/>
      <c r="JF19" s="131"/>
      <c r="JG19" s="131"/>
      <c r="JH19" s="131"/>
      <c r="JI19" s="131"/>
      <c r="JJ19" s="131"/>
      <c r="JK19" s="131"/>
      <c r="JL19" s="131"/>
      <c r="JM19" s="131"/>
      <c r="JN19" s="131"/>
      <c r="JO19" s="131"/>
      <c r="JP19" s="131"/>
      <c r="JQ19" s="131"/>
      <c r="JR19" s="131"/>
      <c r="JS19" s="131"/>
      <c r="JT19" s="131"/>
      <c r="JU19" s="131"/>
      <c r="JV19" s="131"/>
      <c r="JW19" s="131"/>
      <c r="JX19" s="131"/>
      <c r="JY19" s="131"/>
      <c r="JZ19" s="131"/>
      <c r="KA19" s="131"/>
      <c r="KB19" s="131"/>
      <c r="KC19" s="131"/>
      <c r="KD19" s="131"/>
      <c r="KE19" s="131"/>
      <c r="KF19" s="131"/>
      <c r="KG19" s="131"/>
      <c r="KH19" s="131"/>
      <c r="KI19" s="131"/>
      <c r="KJ19" s="131"/>
      <c r="KK19" s="131"/>
      <c r="KL19" s="131"/>
      <c r="KM19" s="131"/>
      <c r="KN19" s="131"/>
      <c r="KO19" s="131"/>
      <c r="KP19" s="131"/>
      <c r="KQ19" s="131"/>
      <c r="KR19" s="131"/>
      <c r="KS19" s="131"/>
      <c r="KT19" s="131"/>
      <c r="KU19" s="131"/>
      <c r="KV19" s="131"/>
      <c r="KW19" s="131"/>
      <c r="KX19" s="131"/>
      <c r="KY19" s="131"/>
      <c r="KZ19" s="131"/>
      <c r="LA19" s="131"/>
      <c r="LB19" s="131"/>
      <c r="LC19" s="131"/>
      <c r="LD19" s="131"/>
      <c r="LE19" s="131"/>
      <c r="LF19" s="131"/>
      <c r="LG19" s="131"/>
      <c r="LH19" s="131"/>
      <c r="LI19" s="131"/>
      <c r="LJ19" s="131"/>
      <c r="LK19" s="131"/>
      <c r="LL19" s="131"/>
      <c r="LM19" s="131"/>
      <c r="LN19" s="131"/>
      <c r="LO19" s="131"/>
      <c r="LP19" s="131"/>
      <c r="LQ19" s="131"/>
      <c r="LR19" s="131"/>
      <c r="LS19" s="131"/>
      <c r="LT19" s="131"/>
      <c r="LU19" s="131"/>
      <c r="LV19" s="131"/>
      <c r="LW19" s="131"/>
      <c r="LX19" s="131"/>
      <c r="LY19" s="131"/>
      <c r="LZ19" s="131"/>
      <c r="MA19" s="131"/>
      <c r="MB19" s="131"/>
      <c r="MC19" s="131"/>
      <c r="MD19" s="131"/>
      <c r="ME19" s="131"/>
      <c r="MF19" s="131"/>
      <c r="MG19" s="131"/>
      <c r="MH19" s="131"/>
      <c r="MI19" s="131"/>
      <c r="MJ19" s="131"/>
      <c r="MK19" s="131"/>
      <c r="ML19" s="131"/>
      <c r="MM19" s="131"/>
      <c r="MN19" s="131"/>
      <c r="MO19" s="131"/>
      <c r="MP19" s="131"/>
      <c r="MQ19" s="131"/>
      <c r="MR19" s="131"/>
      <c r="MS19" s="131"/>
      <c r="MT19" s="131"/>
      <c r="MU19" s="131"/>
      <c r="MV19" s="131"/>
      <c r="MW19" s="131"/>
      <c r="MX19" s="131"/>
      <c r="MY19" s="131"/>
      <c r="MZ19" s="131"/>
      <c r="NA19" s="131"/>
      <c r="NB19" s="131"/>
      <c r="NC19" s="131"/>
      <c r="ND19" s="131"/>
      <c r="NE19" s="131"/>
      <c r="NF19" s="131"/>
      <c r="NG19" s="131"/>
      <c r="NH19" s="131"/>
      <c r="NI19" s="131"/>
      <c r="NJ19" s="131"/>
      <c r="NK19" s="131"/>
      <c r="NL19" s="131"/>
      <c r="NM19" s="131"/>
      <c r="NN19" s="131"/>
      <c r="NO19" s="131"/>
      <c r="NP19" s="131"/>
      <c r="NQ19" s="131"/>
      <c r="NR19" s="131"/>
      <c r="NS19" s="131"/>
      <c r="NT19" s="131"/>
      <c r="NU19" s="131"/>
      <c r="NV19" s="131"/>
      <c r="NW19" s="131"/>
      <c r="NX19" s="131"/>
      <c r="NY19" s="131"/>
      <c r="NZ19" s="131"/>
      <c r="OA19" s="131"/>
      <c r="OB19" s="131"/>
      <c r="OC19" s="131"/>
      <c r="OD19" s="131"/>
      <c r="OE19" s="131"/>
      <c r="OF19" s="131"/>
      <c r="OG19" s="131"/>
      <c r="OH19" s="131"/>
      <c r="OI19" s="131"/>
      <c r="OJ19" s="131"/>
      <c r="OK19" s="131"/>
      <c r="OL19" s="131"/>
      <c r="OM19" s="131"/>
      <c r="ON19" s="131"/>
      <c r="OO19" s="131"/>
      <c r="OP19" s="131"/>
      <c r="OQ19" s="131"/>
      <c r="OR19" s="131"/>
      <c r="OS19" s="131"/>
      <c r="OT19" s="131"/>
      <c r="OU19" s="131"/>
      <c r="OV19" s="131"/>
      <c r="OW19" s="131"/>
      <c r="OX19" s="131"/>
      <c r="OY19" s="131"/>
      <c r="OZ19" s="131"/>
      <c r="PA19" s="131"/>
      <c r="PB19" s="131"/>
      <c r="PC19" s="131"/>
      <c r="PD19" s="131"/>
      <c r="PE19" s="131"/>
      <c r="PF19" s="131"/>
      <c r="PG19" s="131"/>
      <c r="PH19" s="131"/>
      <c r="PI19" s="131"/>
      <c r="PJ19" s="131"/>
      <c r="PK19" s="131"/>
      <c r="PL19" s="131"/>
      <c r="PM19" s="131"/>
      <c r="PN19" s="131"/>
      <c r="PO19" s="131"/>
      <c r="PP19" s="131"/>
      <c r="PQ19" s="131"/>
      <c r="PR19" s="131"/>
      <c r="PS19" s="131"/>
      <c r="PT19" s="131"/>
      <c r="PU19" s="131"/>
      <c r="PV19" s="131"/>
      <c r="PW19" s="131"/>
      <c r="PX19" s="131"/>
      <c r="PY19" s="131"/>
      <c r="PZ19" s="131"/>
      <c r="QA19" s="131"/>
      <c r="QB19" s="131"/>
      <c r="QC19" s="131"/>
      <c r="QD19" s="131"/>
      <c r="QE19" s="131"/>
      <c r="QF19" s="131"/>
      <c r="QG19" s="131"/>
      <c r="QH19" s="131"/>
      <c r="QI19" s="131"/>
      <c r="QJ19" s="131"/>
      <c r="QK19" s="131"/>
      <c r="QL19" s="131"/>
      <c r="QM19" s="131"/>
      <c r="QN19" s="131"/>
      <c r="QO19" s="131"/>
      <c r="QP19" s="131"/>
      <c r="QQ19" s="131"/>
      <c r="QR19" s="131"/>
      <c r="QS19" s="131"/>
      <c r="QT19" s="131"/>
      <c r="QU19" s="131"/>
      <c r="QV19" s="131"/>
      <c r="QW19" s="131"/>
      <c r="QX19" s="131"/>
      <c r="QY19" s="131"/>
      <c r="QZ19" s="131"/>
      <c r="RA19" s="131"/>
      <c r="RB19" s="131"/>
      <c r="RC19" s="131"/>
      <c r="RD19" s="131"/>
      <c r="RE19" s="131"/>
      <c r="RF19" s="131"/>
      <c r="RG19" s="131"/>
      <c r="RH19" s="131"/>
      <c r="RI19" s="131"/>
      <c r="RJ19" s="131"/>
      <c r="RK19" s="131"/>
      <c r="RL19" s="131"/>
      <c r="RM19" s="131"/>
      <c r="RN19" s="131"/>
      <c r="RO19" s="131"/>
      <c r="RP19" s="131"/>
      <c r="RQ19" s="131"/>
      <c r="RR19" s="131"/>
      <c r="RS19" s="131"/>
      <c r="RT19" s="131"/>
      <c r="RU19" s="131"/>
      <c r="RV19" s="131"/>
      <c r="RW19" s="131"/>
      <c r="RX19" s="131"/>
      <c r="RY19" s="131"/>
      <c r="RZ19" s="131"/>
      <c r="SA19" s="131"/>
      <c r="SB19" s="131"/>
      <c r="SC19" s="131"/>
      <c r="SD19" s="131"/>
      <c r="SE19" s="131"/>
      <c r="SF19" s="131"/>
      <c r="SG19" s="131"/>
      <c r="SH19" s="131"/>
      <c r="SI19" s="131"/>
      <c r="SJ19" s="131"/>
      <c r="SK19" s="131"/>
      <c r="SL19" s="131"/>
      <c r="SM19" s="131"/>
      <c r="SN19" s="131"/>
      <c r="SO19" s="131"/>
      <c r="SP19" s="131"/>
      <c r="SQ19" s="131"/>
      <c r="SR19" s="131"/>
      <c r="SS19" s="131"/>
      <c r="ST19" s="131"/>
      <c r="SU19" s="131"/>
      <c r="SV19" s="131"/>
      <c r="SW19" s="131"/>
      <c r="SX19" s="131"/>
      <c r="SY19" s="131"/>
      <c r="SZ19" s="131"/>
      <c r="TA19" s="131"/>
      <c r="TB19" s="131"/>
      <c r="TC19" s="131"/>
      <c r="TD19" s="131"/>
      <c r="TE19" s="131"/>
      <c r="TF19" s="131"/>
      <c r="TG19" s="131"/>
      <c r="TH19" s="131"/>
      <c r="TI19" s="131"/>
      <c r="TJ19" s="131"/>
      <c r="TK19" s="131"/>
      <c r="TL19" s="131"/>
      <c r="TM19" s="131"/>
      <c r="TN19" s="131"/>
      <c r="TO19" s="131"/>
      <c r="TP19" s="131"/>
      <c r="TQ19" s="131"/>
      <c r="TR19" s="131"/>
    </row>
    <row r="20" spans="1:538" s="140" customFormat="1" ht="24.95" customHeight="1" x14ac:dyDescent="0.25">
      <c r="A20" s="133">
        <v>17</v>
      </c>
      <c r="B20" s="134" t="s">
        <v>58</v>
      </c>
      <c r="C20" s="129">
        <v>36039966666.270004</v>
      </c>
      <c r="D20" s="130">
        <v>38673319242.360001</v>
      </c>
      <c r="E20" s="221">
        <f>Table38468634533267589378[[#This Row],[DEBT STOCK AS AT Q2, 2020]]/Table38468634533267589378[[#This Row],[DEBT STOCK AS AT Q2, 2019]]-1</f>
        <v>-6.8092230707872847E-2</v>
      </c>
      <c r="F20" s="223">
        <f>Table38468634533267589378[[#This Row],[DEBT STOCK AS AT Q2, 2020]]/Table38468634533267589378[[#Totals],[DEBT STOCK AS AT Q2, 2020]]</f>
        <v>8.602041814338315E-3</v>
      </c>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8"/>
      <c r="BA20" s="138"/>
      <c r="BB20" s="138"/>
      <c r="BC20" s="138"/>
      <c r="BD20" s="138"/>
      <c r="BE20" s="138"/>
      <c r="BF20" s="138"/>
      <c r="BG20" s="138"/>
      <c r="BH20" s="138"/>
      <c r="BI20" s="138"/>
      <c r="BJ20" s="138"/>
      <c r="BK20" s="138"/>
      <c r="BL20" s="138"/>
      <c r="BM20" s="138"/>
      <c r="BN20" s="138"/>
      <c r="BO20" s="138"/>
      <c r="BP20" s="138"/>
      <c r="BQ20" s="138"/>
      <c r="BR20" s="138"/>
      <c r="BS20" s="138"/>
      <c r="BT20" s="138"/>
      <c r="BU20" s="138"/>
      <c r="BV20" s="138"/>
      <c r="BW20" s="138"/>
      <c r="BX20" s="138"/>
      <c r="BY20" s="138"/>
      <c r="BZ20" s="138"/>
      <c r="CA20" s="138"/>
      <c r="CB20" s="138"/>
      <c r="CC20" s="138"/>
      <c r="CD20" s="138"/>
      <c r="CE20" s="138"/>
      <c r="CF20" s="138"/>
      <c r="CG20" s="138"/>
      <c r="CH20" s="138"/>
      <c r="CI20" s="138"/>
      <c r="CJ20" s="138"/>
      <c r="CK20" s="138"/>
      <c r="CL20" s="138"/>
      <c r="CM20" s="138"/>
      <c r="CN20" s="138"/>
      <c r="CO20" s="138"/>
      <c r="CP20" s="138"/>
      <c r="CQ20" s="138"/>
      <c r="CR20" s="138"/>
      <c r="CS20" s="138"/>
      <c r="CT20" s="138"/>
      <c r="CU20" s="138"/>
      <c r="CV20" s="138"/>
      <c r="CW20" s="138"/>
      <c r="CX20" s="138"/>
      <c r="CY20" s="138"/>
      <c r="CZ20" s="138"/>
      <c r="DA20" s="138"/>
      <c r="DB20" s="138"/>
      <c r="DC20" s="138"/>
      <c r="DD20" s="138"/>
      <c r="DE20" s="138"/>
      <c r="DF20" s="138"/>
      <c r="DG20" s="138"/>
      <c r="DH20" s="138"/>
      <c r="DI20" s="138"/>
      <c r="DJ20" s="138"/>
      <c r="DK20" s="138"/>
      <c r="DL20" s="138"/>
      <c r="DM20" s="138"/>
      <c r="DN20" s="138"/>
      <c r="DO20" s="138"/>
      <c r="DP20" s="138"/>
      <c r="DQ20" s="138"/>
      <c r="DR20" s="138"/>
      <c r="DS20" s="138"/>
      <c r="DT20" s="138"/>
      <c r="DU20" s="138"/>
      <c r="DV20" s="138"/>
      <c r="DW20" s="138"/>
      <c r="DX20" s="138"/>
      <c r="DY20" s="138"/>
      <c r="DZ20" s="138"/>
      <c r="EA20" s="138"/>
      <c r="EB20" s="138"/>
      <c r="EC20" s="138"/>
      <c r="ED20" s="138"/>
      <c r="EE20" s="138"/>
      <c r="EF20" s="138"/>
      <c r="EG20" s="138"/>
      <c r="EH20" s="138"/>
      <c r="EI20" s="138"/>
      <c r="EJ20" s="138"/>
      <c r="EK20" s="138"/>
      <c r="EL20" s="138"/>
      <c r="EM20" s="138"/>
      <c r="EN20" s="138"/>
      <c r="EO20" s="138"/>
      <c r="EP20" s="138"/>
      <c r="EQ20" s="138"/>
      <c r="ER20" s="138"/>
      <c r="ES20" s="138"/>
      <c r="ET20" s="138"/>
      <c r="EU20" s="138"/>
      <c r="EV20" s="138"/>
      <c r="EW20" s="138"/>
      <c r="EX20" s="138"/>
      <c r="EY20" s="138"/>
      <c r="EZ20" s="138"/>
      <c r="FA20" s="138"/>
      <c r="FB20" s="138"/>
      <c r="FC20" s="138"/>
      <c r="FD20" s="138"/>
      <c r="FE20" s="138"/>
      <c r="FF20" s="138"/>
      <c r="FG20" s="138"/>
      <c r="FH20" s="138"/>
      <c r="FI20" s="138"/>
      <c r="FJ20" s="138"/>
      <c r="FK20" s="138"/>
      <c r="FL20" s="138"/>
      <c r="FM20" s="138"/>
      <c r="FN20" s="138"/>
      <c r="FO20" s="138"/>
      <c r="FP20" s="138"/>
      <c r="FQ20" s="138"/>
      <c r="FR20" s="138"/>
      <c r="FS20" s="138"/>
      <c r="FT20" s="138"/>
      <c r="FU20" s="138"/>
      <c r="FV20" s="138"/>
      <c r="FW20" s="138"/>
      <c r="FX20" s="138"/>
      <c r="FY20" s="138"/>
      <c r="FZ20" s="138"/>
      <c r="GA20" s="138"/>
      <c r="GB20" s="138"/>
      <c r="GC20" s="138"/>
      <c r="GD20" s="138"/>
      <c r="GE20" s="138"/>
      <c r="GF20" s="138"/>
      <c r="GG20" s="138"/>
      <c r="GH20" s="138"/>
      <c r="GI20" s="138"/>
      <c r="GJ20" s="138"/>
      <c r="GK20" s="138"/>
      <c r="GL20" s="138"/>
      <c r="GM20" s="138"/>
      <c r="GN20" s="138"/>
      <c r="GO20" s="138"/>
      <c r="GP20" s="138"/>
      <c r="GQ20" s="138"/>
      <c r="GR20" s="138"/>
      <c r="GS20" s="138"/>
      <c r="GT20" s="138"/>
      <c r="GU20" s="138"/>
      <c r="GV20" s="138"/>
      <c r="GW20" s="138"/>
      <c r="GX20" s="138"/>
      <c r="GY20" s="138"/>
      <c r="GZ20" s="138"/>
      <c r="HA20" s="138"/>
      <c r="HB20" s="138"/>
      <c r="HC20" s="138"/>
      <c r="HD20" s="138"/>
      <c r="HE20" s="138"/>
      <c r="HF20" s="138"/>
      <c r="HG20" s="138"/>
      <c r="HH20" s="138"/>
      <c r="HI20" s="138"/>
      <c r="HJ20" s="138"/>
      <c r="HK20" s="138"/>
      <c r="HL20" s="138"/>
      <c r="HM20" s="138"/>
      <c r="HN20" s="138"/>
      <c r="HO20" s="138"/>
      <c r="HP20" s="138"/>
      <c r="HQ20" s="138"/>
      <c r="HR20" s="138"/>
      <c r="HS20" s="138"/>
      <c r="HT20" s="138"/>
      <c r="HU20" s="138"/>
      <c r="HV20" s="138"/>
      <c r="HW20" s="138"/>
      <c r="HX20" s="138"/>
      <c r="HY20" s="138"/>
      <c r="HZ20" s="138"/>
      <c r="IA20" s="138"/>
      <c r="IB20" s="138"/>
      <c r="IC20" s="138"/>
      <c r="ID20" s="138"/>
      <c r="IE20" s="138"/>
      <c r="IF20" s="138"/>
      <c r="IG20" s="138"/>
      <c r="IH20" s="138"/>
      <c r="II20" s="138"/>
      <c r="IJ20" s="138"/>
      <c r="IK20" s="138"/>
      <c r="IL20" s="138"/>
      <c r="IM20" s="138"/>
      <c r="IN20" s="138"/>
      <c r="IO20" s="138"/>
      <c r="IP20" s="138"/>
      <c r="IQ20" s="138"/>
      <c r="IR20" s="138"/>
      <c r="IS20" s="138"/>
      <c r="IT20" s="138"/>
      <c r="IU20" s="138"/>
      <c r="IV20" s="138"/>
      <c r="IW20" s="138"/>
      <c r="IX20" s="138"/>
      <c r="IY20" s="138"/>
      <c r="IZ20" s="138"/>
      <c r="JA20" s="138"/>
      <c r="JB20" s="138"/>
      <c r="JC20" s="138"/>
      <c r="JD20" s="138"/>
      <c r="JE20" s="138"/>
      <c r="JF20" s="138"/>
      <c r="JG20" s="138"/>
      <c r="JH20" s="138"/>
      <c r="JI20" s="138"/>
      <c r="JJ20" s="138"/>
      <c r="JK20" s="138"/>
      <c r="JL20" s="138"/>
      <c r="JM20" s="138"/>
      <c r="JN20" s="138"/>
      <c r="JO20" s="138"/>
      <c r="JP20" s="138"/>
      <c r="JQ20" s="138"/>
      <c r="JR20" s="138"/>
      <c r="JS20" s="138"/>
      <c r="JT20" s="138"/>
      <c r="JU20" s="138"/>
      <c r="JV20" s="138"/>
      <c r="JW20" s="138"/>
      <c r="JX20" s="138"/>
      <c r="JY20" s="138"/>
      <c r="JZ20" s="138"/>
      <c r="KA20" s="138"/>
      <c r="KB20" s="138"/>
      <c r="KC20" s="138"/>
      <c r="KD20" s="138"/>
      <c r="KE20" s="138"/>
      <c r="KF20" s="138"/>
      <c r="KG20" s="138"/>
      <c r="KH20" s="138"/>
      <c r="KI20" s="138"/>
      <c r="KJ20" s="138"/>
      <c r="KK20" s="138"/>
      <c r="KL20" s="138"/>
      <c r="KM20" s="138"/>
      <c r="KN20" s="138"/>
      <c r="KO20" s="138"/>
      <c r="KP20" s="138"/>
      <c r="KQ20" s="138"/>
      <c r="KR20" s="138"/>
      <c r="KS20" s="138"/>
      <c r="KT20" s="138"/>
      <c r="KU20" s="138"/>
      <c r="KV20" s="138"/>
      <c r="KW20" s="138"/>
      <c r="KX20" s="138"/>
      <c r="KY20" s="138"/>
      <c r="KZ20" s="138"/>
      <c r="LA20" s="138"/>
      <c r="LB20" s="138"/>
      <c r="LC20" s="138"/>
      <c r="LD20" s="138"/>
      <c r="LE20" s="138"/>
      <c r="LF20" s="138"/>
      <c r="LG20" s="138"/>
      <c r="LH20" s="138"/>
      <c r="LI20" s="138"/>
      <c r="LJ20" s="138"/>
      <c r="LK20" s="138"/>
      <c r="LL20" s="138"/>
      <c r="LM20" s="138"/>
      <c r="LN20" s="138"/>
      <c r="LO20" s="138"/>
      <c r="LP20" s="138"/>
      <c r="LQ20" s="138"/>
      <c r="LR20" s="138"/>
      <c r="LS20" s="138"/>
      <c r="LT20" s="138"/>
      <c r="LU20" s="138"/>
      <c r="LV20" s="138"/>
      <c r="LW20" s="138"/>
      <c r="LX20" s="138"/>
      <c r="LY20" s="138"/>
      <c r="LZ20" s="138"/>
      <c r="MA20" s="138"/>
      <c r="MB20" s="138"/>
      <c r="MC20" s="138"/>
      <c r="MD20" s="138"/>
      <c r="ME20" s="138"/>
      <c r="MF20" s="138"/>
      <c r="MG20" s="138"/>
      <c r="MH20" s="138"/>
      <c r="MI20" s="138"/>
      <c r="MJ20" s="138"/>
      <c r="MK20" s="138"/>
      <c r="ML20" s="138"/>
      <c r="MM20" s="138"/>
      <c r="MN20" s="138"/>
      <c r="MO20" s="138"/>
      <c r="MP20" s="138"/>
      <c r="MQ20" s="138"/>
      <c r="MR20" s="138"/>
      <c r="MS20" s="138"/>
      <c r="MT20" s="138"/>
      <c r="MU20" s="138"/>
      <c r="MV20" s="138"/>
      <c r="MW20" s="138"/>
      <c r="MX20" s="138"/>
      <c r="MY20" s="138"/>
      <c r="MZ20" s="138"/>
      <c r="NA20" s="138"/>
      <c r="NB20" s="138"/>
      <c r="NC20" s="138"/>
      <c r="ND20" s="138"/>
      <c r="NE20" s="138"/>
      <c r="NF20" s="138"/>
      <c r="NG20" s="138"/>
      <c r="NH20" s="138"/>
      <c r="NI20" s="138"/>
      <c r="NJ20" s="138"/>
      <c r="NK20" s="138"/>
      <c r="NL20" s="138"/>
      <c r="NM20" s="138"/>
      <c r="NN20" s="138"/>
      <c r="NO20" s="138"/>
      <c r="NP20" s="138"/>
      <c r="NQ20" s="138"/>
      <c r="NR20" s="138"/>
      <c r="NS20" s="138"/>
      <c r="NT20" s="138"/>
      <c r="NU20" s="138"/>
      <c r="NV20" s="138"/>
      <c r="NW20" s="138"/>
      <c r="NX20" s="138"/>
      <c r="NY20" s="138"/>
      <c r="NZ20" s="138"/>
      <c r="OA20" s="138"/>
      <c r="OB20" s="138"/>
      <c r="OC20" s="138"/>
      <c r="OD20" s="138"/>
      <c r="OE20" s="138"/>
      <c r="OF20" s="138"/>
      <c r="OG20" s="138"/>
      <c r="OH20" s="138"/>
      <c r="OI20" s="138"/>
      <c r="OJ20" s="138"/>
      <c r="OK20" s="138"/>
      <c r="OL20" s="138"/>
      <c r="OM20" s="138"/>
      <c r="ON20" s="138"/>
      <c r="OO20" s="138"/>
      <c r="OP20" s="138"/>
      <c r="OQ20" s="138"/>
      <c r="OR20" s="138"/>
      <c r="OS20" s="138"/>
      <c r="OT20" s="138"/>
      <c r="OU20" s="138"/>
      <c r="OV20" s="138"/>
      <c r="OW20" s="138"/>
      <c r="OX20" s="138"/>
      <c r="OY20" s="138"/>
      <c r="OZ20" s="138"/>
      <c r="PA20" s="138"/>
      <c r="PB20" s="138"/>
      <c r="PC20" s="138"/>
      <c r="PD20" s="138"/>
      <c r="PE20" s="138"/>
      <c r="PF20" s="138"/>
      <c r="PG20" s="138"/>
      <c r="PH20" s="138"/>
      <c r="PI20" s="138"/>
      <c r="PJ20" s="138"/>
      <c r="PK20" s="138"/>
      <c r="PL20" s="138"/>
      <c r="PM20" s="138"/>
      <c r="PN20" s="138"/>
      <c r="PO20" s="138"/>
      <c r="PP20" s="138"/>
      <c r="PQ20" s="138"/>
      <c r="PR20" s="138"/>
      <c r="PS20" s="138"/>
      <c r="PT20" s="138"/>
      <c r="PU20" s="138"/>
      <c r="PV20" s="138"/>
      <c r="PW20" s="138"/>
      <c r="PX20" s="138"/>
      <c r="PY20" s="138"/>
      <c r="PZ20" s="138"/>
      <c r="QA20" s="138"/>
      <c r="QB20" s="138"/>
      <c r="QC20" s="138"/>
      <c r="QD20" s="138"/>
      <c r="QE20" s="138"/>
      <c r="QF20" s="138"/>
      <c r="QG20" s="138"/>
      <c r="QH20" s="138"/>
      <c r="QI20" s="138"/>
      <c r="QJ20" s="138"/>
      <c r="QK20" s="138"/>
      <c r="QL20" s="138"/>
      <c r="QM20" s="138"/>
      <c r="QN20" s="138"/>
      <c r="QO20" s="138"/>
      <c r="QP20" s="138"/>
      <c r="QQ20" s="138"/>
      <c r="QR20" s="138"/>
      <c r="QS20" s="138"/>
      <c r="QT20" s="138"/>
      <c r="QU20" s="138"/>
      <c r="QV20" s="138"/>
      <c r="QW20" s="138"/>
      <c r="QX20" s="138"/>
      <c r="QY20" s="138"/>
      <c r="QZ20" s="138"/>
      <c r="RA20" s="138"/>
      <c r="RB20" s="138"/>
      <c r="RC20" s="138"/>
      <c r="RD20" s="138"/>
      <c r="RE20" s="138"/>
      <c r="RF20" s="138"/>
      <c r="RG20" s="138"/>
      <c r="RH20" s="138"/>
      <c r="RI20" s="138"/>
      <c r="RJ20" s="138"/>
      <c r="RK20" s="138"/>
      <c r="RL20" s="138"/>
      <c r="RM20" s="138"/>
      <c r="RN20" s="138"/>
      <c r="RO20" s="138"/>
      <c r="RP20" s="138"/>
      <c r="RQ20" s="138"/>
      <c r="RR20" s="138"/>
      <c r="RS20" s="138"/>
      <c r="RT20" s="138"/>
      <c r="RU20" s="138"/>
      <c r="RV20" s="138"/>
      <c r="RW20" s="138"/>
      <c r="RX20" s="138"/>
      <c r="RY20" s="138"/>
      <c r="RZ20" s="138"/>
      <c r="SA20" s="138"/>
      <c r="SB20" s="138"/>
      <c r="SC20" s="138"/>
      <c r="SD20" s="138"/>
      <c r="SE20" s="138"/>
      <c r="SF20" s="138"/>
      <c r="SG20" s="138"/>
      <c r="SH20" s="138"/>
      <c r="SI20" s="138"/>
      <c r="SJ20" s="138"/>
      <c r="SK20" s="138"/>
      <c r="SL20" s="138"/>
      <c r="SM20" s="138"/>
      <c r="SN20" s="138"/>
      <c r="SO20" s="138"/>
      <c r="SP20" s="138"/>
      <c r="SQ20" s="138"/>
      <c r="SR20" s="138"/>
      <c r="SS20" s="138"/>
      <c r="ST20" s="138"/>
      <c r="SU20" s="138"/>
      <c r="SV20" s="138"/>
      <c r="SW20" s="138"/>
      <c r="SX20" s="138"/>
      <c r="SY20" s="138"/>
      <c r="SZ20" s="138"/>
      <c r="TA20" s="138"/>
      <c r="TB20" s="138"/>
      <c r="TC20" s="138"/>
      <c r="TD20" s="138"/>
      <c r="TE20" s="138"/>
      <c r="TF20" s="138"/>
      <c r="TG20" s="138"/>
      <c r="TH20" s="138"/>
      <c r="TI20" s="138"/>
      <c r="TJ20" s="138"/>
      <c r="TK20" s="138"/>
      <c r="TL20" s="138"/>
      <c r="TM20" s="138"/>
      <c r="TN20" s="138"/>
      <c r="TO20" s="138"/>
      <c r="TP20" s="138"/>
      <c r="TQ20" s="138"/>
      <c r="TR20" s="138"/>
    </row>
    <row r="21" spans="1:538" s="137" customFormat="1" ht="24.95" customHeight="1" x14ac:dyDescent="0.25">
      <c r="A21" s="133">
        <v>18</v>
      </c>
      <c r="B21" s="134" t="s">
        <v>57</v>
      </c>
      <c r="C21" s="129">
        <v>72503331825.580002</v>
      </c>
      <c r="D21" s="130">
        <v>97264280664.139877</v>
      </c>
      <c r="E21" s="221">
        <f>Table38468634533267589378[[#This Row],[DEBT STOCK AS AT Q2, 2020]]/Table38468634533267589378[[#This Row],[DEBT STOCK AS AT Q2, 2019]]-1</f>
        <v>-0.2545739162361268</v>
      </c>
      <c r="F21" s="223">
        <f>Table38468634533267589378[[#This Row],[DEBT STOCK AS AT Q2, 2020]]/Table38468634533267589378[[#Totals],[DEBT STOCK AS AT Q2, 2020]]</f>
        <v>1.7305140646153468E-2</v>
      </c>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1"/>
      <c r="BA21" s="131"/>
      <c r="BB21" s="131"/>
      <c r="BC21" s="131"/>
      <c r="BD21" s="131"/>
      <c r="BE21" s="131"/>
      <c r="BF21" s="131"/>
      <c r="BG21" s="131"/>
      <c r="BH21" s="131"/>
      <c r="BI21" s="131"/>
      <c r="BJ21" s="131"/>
      <c r="BK21" s="131"/>
      <c r="BL21" s="131"/>
      <c r="BM21" s="131"/>
      <c r="BN21" s="131"/>
      <c r="BO21" s="131"/>
      <c r="BP21" s="131"/>
      <c r="BQ21" s="131"/>
      <c r="BR21" s="131"/>
      <c r="BS21" s="131"/>
      <c r="BT21" s="131"/>
      <c r="BU21" s="131"/>
      <c r="BV21" s="131"/>
      <c r="BW21" s="131"/>
      <c r="BX21" s="131"/>
      <c r="BY21" s="131"/>
      <c r="BZ21" s="131"/>
      <c r="CA21" s="131"/>
      <c r="CB21" s="131"/>
      <c r="CC21" s="131"/>
      <c r="CD21" s="131"/>
      <c r="CE21" s="131"/>
      <c r="CF21" s="131"/>
      <c r="CG21" s="131"/>
      <c r="CH21" s="131"/>
      <c r="CI21" s="131"/>
      <c r="CJ21" s="131"/>
      <c r="CK21" s="131"/>
      <c r="CL21" s="131"/>
      <c r="CM21" s="131"/>
      <c r="CN21" s="131"/>
      <c r="CO21" s="131"/>
      <c r="CP21" s="131"/>
      <c r="CQ21" s="131"/>
      <c r="CR21" s="131"/>
      <c r="CS21" s="131"/>
      <c r="CT21" s="131"/>
      <c r="CU21" s="131"/>
      <c r="CV21" s="131"/>
      <c r="CW21" s="131"/>
      <c r="CX21" s="131"/>
      <c r="CY21" s="131"/>
      <c r="CZ21" s="131"/>
      <c r="DA21" s="131"/>
      <c r="DB21" s="131"/>
      <c r="DC21" s="131"/>
      <c r="DD21" s="131"/>
      <c r="DE21" s="131"/>
      <c r="DF21" s="131"/>
      <c r="DG21" s="131"/>
      <c r="DH21" s="131"/>
      <c r="DI21" s="131"/>
      <c r="DJ21" s="131"/>
      <c r="DK21" s="131"/>
      <c r="DL21" s="131"/>
      <c r="DM21" s="131"/>
      <c r="DN21" s="131"/>
      <c r="DO21" s="131"/>
      <c r="DP21" s="131"/>
      <c r="DQ21" s="131"/>
      <c r="DR21" s="131"/>
      <c r="DS21" s="131"/>
      <c r="DT21" s="131"/>
      <c r="DU21" s="131"/>
      <c r="DV21" s="131"/>
      <c r="DW21" s="131"/>
      <c r="DX21" s="131"/>
      <c r="DY21" s="131"/>
      <c r="DZ21" s="131"/>
      <c r="EA21" s="131"/>
      <c r="EB21" s="131"/>
      <c r="EC21" s="131"/>
      <c r="ED21" s="131"/>
      <c r="EE21" s="131"/>
      <c r="EF21" s="131"/>
      <c r="EG21" s="131"/>
      <c r="EH21" s="131"/>
      <c r="EI21" s="131"/>
      <c r="EJ21" s="131"/>
      <c r="EK21" s="131"/>
      <c r="EL21" s="131"/>
      <c r="EM21" s="131"/>
      <c r="EN21" s="131"/>
      <c r="EO21" s="131"/>
      <c r="EP21" s="131"/>
      <c r="EQ21" s="131"/>
      <c r="ER21" s="131"/>
      <c r="ES21" s="131"/>
      <c r="ET21" s="131"/>
      <c r="EU21" s="131"/>
      <c r="EV21" s="131"/>
      <c r="EW21" s="131"/>
      <c r="EX21" s="131"/>
      <c r="EY21" s="131"/>
      <c r="EZ21" s="131"/>
      <c r="FA21" s="131"/>
      <c r="FB21" s="131"/>
      <c r="FC21" s="131"/>
      <c r="FD21" s="131"/>
      <c r="FE21" s="131"/>
      <c r="FF21" s="131"/>
      <c r="FG21" s="131"/>
      <c r="FH21" s="131"/>
      <c r="FI21" s="131"/>
      <c r="FJ21" s="131"/>
      <c r="FK21" s="131"/>
      <c r="FL21" s="131"/>
      <c r="FM21" s="131"/>
      <c r="FN21" s="131"/>
      <c r="FO21" s="131"/>
      <c r="FP21" s="131"/>
      <c r="FQ21" s="131"/>
      <c r="FR21" s="131"/>
      <c r="FS21" s="131"/>
      <c r="FT21" s="131"/>
      <c r="FU21" s="131"/>
      <c r="FV21" s="131"/>
      <c r="FW21" s="131"/>
      <c r="FX21" s="131"/>
      <c r="FY21" s="131"/>
      <c r="FZ21" s="131"/>
      <c r="GA21" s="131"/>
      <c r="GB21" s="131"/>
      <c r="GC21" s="131"/>
      <c r="GD21" s="131"/>
      <c r="GE21" s="131"/>
      <c r="GF21" s="131"/>
      <c r="GG21" s="131"/>
      <c r="GH21" s="131"/>
      <c r="GI21" s="131"/>
      <c r="GJ21" s="131"/>
      <c r="GK21" s="131"/>
      <c r="GL21" s="131"/>
      <c r="GM21" s="131"/>
      <c r="GN21" s="131"/>
      <c r="GO21" s="131"/>
      <c r="GP21" s="131"/>
      <c r="GQ21" s="131"/>
      <c r="GR21" s="131"/>
      <c r="GS21" s="131"/>
      <c r="GT21" s="131"/>
      <c r="GU21" s="131"/>
      <c r="GV21" s="131"/>
      <c r="GW21" s="131"/>
      <c r="GX21" s="131"/>
      <c r="GY21" s="131"/>
      <c r="GZ21" s="131"/>
      <c r="HA21" s="131"/>
      <c r="HB21" s="131"/>
      <c r="HC21" s="131"/>
      <c r="HD21" s="131"/>
      <c r="HE21" s="131"/>
      <c r="HF21" s="131"/>
      <c r="HG21" s="131"/>
      <c r="HH21" s="131"/>
      <c r="HI21" s="131"/>
      <c r="HJ21" s="131"/>
      <c r="HK21" s="131"/>
      <c r="HL21" s="131"/>
      <c r="HM21" s="131"/>
      <c r="HN21" s="131"/>
      <c r="HO21" s="131"/>
      <c r="HP21" s="131"/>
      <c r="HQ21" s="131"/>
      <c r="HR21" s="131"/>
      <c r="HS21" s="131"/>
      <c r="HT21" s="131"/>
      <c r="HU21" s="131"/>
      <c r="HV21" s="131"/>
      <c r="HW21" s="131"/>
      <c r="HX21" s="131"/>
      <c r="HY21" s="131"/>
      <c r="HZ21" s="131"/>
      <c r="IA21" s="131"/>
      <c r="IB21" s="131"/>
      <c r="IC21" s="131"/>
      <c r="ID21" s="131"/>
      <c r="IE21" s="131"/>
      <c r="IF21" s="131"/>
      <c r="IG21" s="131"/>
      <c r="IH21" s="131"/>
      <c r="II21" s="131"/>
      <c r="IJ21" s="131"/>
      <c r="IK21" s="131"/>
      <c r="IL21" s="131"/>
      <c r="IM21" s="131"/>
      <c r="IN21" s="131"/>
      <c r="IO21" s="131"/>
      <c r="IP21" s="131"/>
      <c r="IQ21" s="131"/>
      <c r="IR21" s="131"/>
      <c r="IS21" s="131"/>
      <c r="IT21" s="131"/>
      <c r="IU21" s="131"/>
      <c r="IV21" s="131"/>
      <c r="IW21" s="131"/>
      <c r="IX21" s="131"/>
      <c r="IY21" s="131"/>
      <c r="IZ21" s="131"/>
      <c r="JA21" s="131"/>
      <c r="JB21" s="131"/>
      <c r="JC21" s="131"/>
      <c r="JD21" s="131"/>
      <c r="JE21" s="131"/>
      <c r="JF21" s="131"/>
      <c r="JG21" s="131"/>
      <c r="JH21" s="131"/>
      <c r="JI21" s="131"/>
      <c r="JJ21" s="131"/>
      <c r="JK21" s="131"/>
      <c r="JL21" s="131"/>
      <c r="JM21" s="131"/>
      <c r="JN21" s="131"/>
      <c r="JO21" s="131"/>
      <c r="JP21" s="131"/>
      <c r="JQ21" s="131"/>
      <c r="JR21" s="131"/>
      <c r="JS21" s="131"/>
      <c r="JT21" s="131"/>
      <c r="JU21" s="131"/>
      <c r="JV21" s="131"/>
      <c r="JW21" s="131"/>
      <c r="JX21" s="131"/>
      <c r="JY21" s="131"/>
      <c r="JZ21" s="131"/>
      <c r="KA21" s="131"/>
      <c r="KB21" s="131"/>
      <c r="KC21" s="131"/>
      <c r="KD21" s="131"/>
      <c r="KE21" s="131"/>
      <c r="KF21" s="131"/>
      <c r="KG21" s="131"/>
      <c r="KH21" s="131"/>
      <c r="KI21" s="131"/>
      <c r="KJ21" s="131"/>
      <c r="KK21" s="131"/>
      <c r="KL21" s="131"/>
      <c r="KM21" s="131"/>
      <c r="KN21" s="131"/>
      <c r="KO21" s="131"/>
      <c r="KP21" s="131"/>
      <c r="KQ21" s="131"/>
      <c r="KR21" s="131"/>
      <c r="KS21" s="131"/>
      <c r="KT21" s="131"/>
      <c r="KU21" s="131"/>
      <c r="KV21" s="131"/>
      <c r="KW21" s="131"/>
      <c r="KX21" s="131"/>
      <c r="KY21" s="131"/>
      <c r="KZ21" s="131"/>
      <c r="LA21" s="131"/>
      <c r="LB21" s="131"/>
      <c r="LC21" s="131"/>
      <c r="LD21" s="131"/>
      <c r="LE21" s="131"/>
      <c r="LF21" s="131"/>
      <c r="LG21" s="131"/>
      <c r="LH21" s="131"/>
      <c r="LI21" s="131"/>
      <c r="LJ21" s="131"/>
      <c r="LK21" s="131"/>
      <c r="LL21" s="131"/>
      <c r="LM21" s="131"/>
      <c r="LN21" s="131"/>
      <c r="LO21" s="131"/>
      <c r="LP21" s="131"/>
      <c r="LQ21" s="131"/>
      <c r="LR21" s="131"/>
      <c r="LS21" s="131"/>
      <c r="LT21" s="131"/>
      <c r="LU21" s="131"/>
      <c r="LV21" s="131"/>
      <c r="LW21" s="131"/>
      <c r="LX21" s="131"/>
      <c r="LY21" s="131"/>
      <c r="LZ21" s="131"/>
      <c r="MA21" s="131"/>
      <c r="MB21" s="131"/>
      <c r="MC21" s="131"/>
      <c r="MD21" s="131"/>
      <c r="ME21" s="131"/>
      <c r="MF21" s="131"/>
      <c r="MG21" s="131"/>
      <c r="MH21" s="131"/>
      <c r="MI21" s="131"/>
      <c r="MJ21" s="131"/>
      <c r="MK21" s="131"/>
      <c r="ML21" s="131"/>
      <c r="MM21" s="131"/>
      <c r="MN21" s="131"/>
      <c r="MO21" s="131"/>
      <c r="MP21" s="131"/>
      <c r="MQ21" s="131"/>
      <c r="MR21" s="131"/>
      <c r="MS21" s="131"/>
      <c r="MT21" s="131"/>
      <c r="MU21" s="131"/>
      <c r="MV21" s="131"/>
      <c r="MW21" s="131"/>
      <c r="MX21" s="131"/>
      <c r="MY21" s="131"/>
      <c r="MZ21" s="131"/>
      <c r="NA21" s="131"/>
      <c r="NB21" s="131"/>
      <c r="NC21" s="131"/>
      <c r="ND21" s="131"/>
      <c r="NE21" s="131"/>
      <c r="NF21" s="131"/>
      <c r="NG21" s="131"/>
      <c r="NH21" s="131"/>
      <c r="NI21" s="131"/>
      <c r="NJ21" s="131"/>
      <c r="NK21" s="131"/>
      <c r="NL21" s="131"/>
      <c r="NM21" s="131"/>
      <c r="NN21" s="131"/>
      <c r="NO21" s="131"/>
      <c r="NP21" s="131"/>
      <c r="NQ21" s="131"/>
      <c r="NR21" s="131"/>
      <c r="NS21" s="131"/>
      <c r="NT21" s="131"/>
      <c r="NU21" s="131"/>
      <c r="NV21" s="131"/>
      <c r="NW21" s="131"/>
      <c r="NX21" s="131"/>
      <c r="NY21" s="131"/>
      <c r="NZ21" s="131"/>
      <c r="OA21" s="131"/>
      <c r="OB21" s="131"/>
      <c r="OC21" s="131"/>
      <c r="OD21" s="131"/>
      <c r="OE21" s="131"/>
      <c r="OF21" s="131"/>
      <c r="OG21" s="131"/>
      <c r="OH21" s="131"/>
      <c r="OI21" s="131"/>
      <c r="OJ21" s="131"/>
      <c r="OK21" s="131"/>
      <c r="OL21" s="131"/>
      <c r="OM21" s="131"/>
      <c r="ON21" s="131"/>
      <c r="OO21" s="131"/>
      <c r="OP21" s="131"/>
      <c r="OQ21" s="131"/>
      <c r="OR21" s="131"/>
      <c r="OS21" s="131"/>
      <c r="OT21" s="131"/>
      <c r="OU21" s="131"/>
      <c r="OV21" s="131"/>
      <c r="OW21" s="131"/>
      <c r="OX21" s="131"/>
      <c r="OY21" s="131"/>
      <c r="OZ21" s="131"/>
      <c r="PA21" s="131"/>
      <c r="PB21" s="131"/>
      <c r="PC21" s="131"/>
      <c r="PD21" s="131"/>
      <c r="PE21" s="131"/>
      <c r="PF21" s="131"/>
      <c r="PG21" s="131"/>
      <c r="PH21" s="131"/>
      <c r="PI21" s="131"/>
      <c r="PJ21" s="131"/>
      <c r="PK21" s="131"/>
      <c r="PL21" s="131"/>
      <c r="PM21" s="131"/>
      <c r="PN21" s="131"/>
      <c r="PO21" s="131"/>
      <c r="PP21" s="131"/>
      <c r="PQ21" s="131"/>
      <c r="PR21" s="131"/>
      <c r="PS21" s="131"/>
      <c r="PT21" s="131"/>
      <c r="PU21" s="131"/>
      <c r="PV21" s="131"/>
      <c r="PW21" s="131"/>
      <c r="PX21" s="131"/>
      <c r="PY21" s="131"/>
      <c r="PZ21" s="131"/>
      <c r="QA21" s="131"/>
      <c r="QB21" s="131"/>
      <c r="QC21" s="131"/>
      <c r="QD21" s="131"/>
      <c r="QE21" s="131"/>
      <c r="QF21" s="131"/>
      <c r="QG21" s="131"/>
      <c r="QH21" s="131"/>
      <c r="QI21" s="131"/>
      <c r="QJ21" s="131"/>
      <c r="QK21" s="131"/>
      <c r="QL21" s="131"/>
      <c r="QM21" s="131"/>
      <c r="QN21" s="131"/>
      <c r="QO21" s="131"/>
      <c r="QP21" s="131"/>
      <c r="QQ21" s="131"/>
      <c r="QR21" s="131"/>
      <c r="QS21" s="131"/>
      <c r="QT21" s="131"/>
      <c r="QU21" s="131"/>
      <c r="QV21" s="131"/>
      <c r="QW21" s="131"/>
      <c r="QX21" s="131"/>
      <c r="QY21" s="131"/>
      <c r="QZ21" s="131"/>
      <c r="RA21" s="131"/>
      <c r="RB21" s="131"/>
      <c r="RC21" s="131"/>
      <c r="RD21" s="131"/>
      <c r="RE21" s="131"/>
      <c r="RF21" s="131"/>
      <c r="RG21" s="131"/>
      <c r="RH21" s="131"/>
      <c r="RI21" s="131"/>
      <c r="RJ21" s="131"/>
      <c r="RK21" s="131"/>
      <c r="RL21" s="131"/>
      <c r="RM21" s="131"/>
      <c r="RN21" s="131"/>
      <c r="RO21" s="131"/>
      <c r="RP21" s="131"/>
      <c r="RQ21" s="131"/>
      <c r="RR21" s="131"/>
      <c r="RS21" s="131"/>
      <c r="RT21" s="131"/>
      <c r="RU21" s="131"/>
      <c r="RV21" s="131"/>
      <c r="RW21" s="131"/>
      <c r="RX21" s="131"/>
      <c r="RY21" s="131"/>
      <c r="RZ21" s="131"/>
      <c r="SA21" s="131"/>
      <c r="SB21" s="131"/>
      <c r="SC21" s="131"/>
      <c r="SD21" s="131"/>
      <c r="SE21" s="131"/>
      <c r="SF21" s="131"/>
      <c r="SG21" s="131"/>
      <c r="SH21" s="131"/>
      <c r="SI21" s="131"/>
      <c r="SJ21" s="131"/>
      <c r="SK21" s="131"/>
      <c r="SL21" s="131"/>
      <c r="SM21" s="131"/>
      <c r="SN21" s="131"/>
      <c r="SO21" s="131"/>
      <c r="SP21" s="131"/>
      <c r="SQ21" s="131"/>
      <c r="SR21" s="131"/>
      <c r="SS21" s="131"/>
      <c r="ST21" s="131"/>
      <c r="SU21" s="131"/>
      <c r="SV21" s="131"/>
      <c r="SW21" s="131"/>
      <c r="SX21" s="131"/>
      <c r="SY21" s="131"/>
      <c r="SZ21" s="131"/>
      <c r="TA21" s="131"/>
      <c r="TB21" s="131"/>
      <c r="TC21" s="131"/>
      <c r="TD21" s="131"/>
      <c r="TE21" s="131"/>
      <c r="TF21" s="131"/>
      <c r="TG21" s="131"/>
      <c r="TH21" s="131"/>
      <c r="TI21" s="131"/>
      <c r="TJ21" s="131"/>
      <c r="TK21" s="131"/>
      <c r="TL21" s="131"/>
      <c r="TM21" s="131"/>
      <c r="TN21" s="131"/>
      <c r="TO21" s="131"/>
      <c r="TP21" s="131"/>
      <c r="TQ21" s="131"/>
      <c r="TR21" s="131"/>
    </row>
    <row r="22" spans="1:538" s="136" customFormat="1" ht="24.95" customHeight="1" x14ac:dyDescent="0.25">
      <c r="A22" s="133">
        <v>19</v>
      </c>
      <c r="B22" s="134" t="s">
        <v>56</v>
      </c>
      <c r="C22" s="129">
        <v>116999956070.86469</v>
      </c>
      <c r="D22" s="130">
        <v>117339436693.46632</v>
      </c>
      <c r="E22" s="221">
        <f>Table38468634533267589378[[#This Row],[DEBT STOCK AS AT Q2, 2020]]/Table38468634533267589378[[#This Row],[DEBT STOCK AS AT Q2, 2019]]-1</f>
        <v>-2.8931502670196396E-3</v>
      </c>
      <c r="F22" s="223">
        <f>Table38468634533267589378[[#This Row],[DEBT STOCK AS AT Q2, 2020]]/Table38468634533267589378[[#Totals],[DEBT STOCK AS AT Q2, 2020]]</f>
        <v>2.7925622787527579E-2</v>
      </c>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1"/>
      <c r="BA22" s="131"/>
      <c r="BB22" s="131"/>
      <c r="BC22" s="131"/>
      <c r="BD22" s="131"/>
      <c r="BE22" s="131"/>
      <c r="BF22" s="131"/>
      <c r="BG22" s="131"/>
      <c r="BH22" s="131"/>
      <c r="BI22" s="131"/>
      <c r="BJ22" s="131"/>
      <c r="BK22" s="131"/>
      <c r="BL22" s="131"/>
      <c r="BM22" s="131"/>
      <c r="BN22" s="131"/>
      <c r="BO22" s="131"/>
      <c r="BP22" s="131"/>
      <c r="BQ22" s="131"/>
      <c r="BR22" s="131"/>
      <c r="BS22" s="131"/>
      <c r="BT22" s="131"/>
      <c r="BU22" s="131"/>
      <c r="BV22" s="131"/>
      <c r="BW22" s="131"/>
      <c r="BX22" s="131"/>
      <c r="BY22" s="131"/>
      <c r="BZ22" s="131"/>
      <c r="CA22" s="131"/>
      <c r="CB22" s="131"/>
      <c r="CC22" s="131"/>
      <c r="CD22" s="131"/>
      <c r="CE22" s="131"/>
      <c r="CF22" s="131"/>
      <c r="CG22" s="131"/>
      <c r="CH22" s="131"/>
      <c r="CI22" s="131"/>
      <c r="CJ22" s="131"/>
      <c r="CK22" s="131"/>
      <c r="CL22" s="131"/>
      <c r="CM22" s="131"/>
      <c r="CN22" s="131"/>
      <c r="CO22" s="131"/>
      <c r="CP22" s="131"/>
      <c r="CQ22" s="131"/>
      <c r="CR22" s="131"/>
      <c r="CS22" s="131"/>
      <c r="CT22" s="131"/>
      <c r="CU22" s="131"/>
      <c r="CV22" s="131"/>
      <c r="CW22" s="131"/>
      <c r="CX22" s="131"/>
      <c r="CY22" s="131"/>
      <c r="CZ22" s="131"/>
      <c r="DA22" s="131"/>
      <c r="DB22" s="131"/>
      <c r="DC22" s="131"/>
      <c r="DD22" s="131"/>
      <c r="DE22" s="131"/>
      <c r="DF22" s="131"/>
      <c r="DG22" s="131"/>
      <c r="DH22" s="131"/>
      <c r="DI22" s="131"/>
      <c r="DJ22" s="131"/>
      <c r="DK22" s="131"/>
      <c r="DL22" s="131"/>
      <c r="DM22" s="131"/>
      <c r="DN22" s="131"/>
      <c r="DO22" s="131"/>
      <c r="DP22" s="131"/>
      <c r="DQ22" s="131"/>
      <c r="DR22" s="131"/>
      <c r="DS22" s="131"/>
      <c r="DT22" s="131"/>
      <c r="DU22" s="131"/>
      <c r="DV22" s="131"/>
      <c r="DW22" s="131"/>
      <c r="DX22" s="131"/>
      <c r="DY22" s="131"/>
      <c r="DZ22" s="131"/>
      <c r="EA22" s="131"/>
      <c r="EB22" s="131"/>
      <c r="EC22" s="131"/>
      <c r="ED22" s="131"/>
      <c r="EE22" s="131"/>
      <c r="EF22" s="131"/>
      <c r="EG22" s="131"/>
      <c r="EH22" s="131"/>
      <c r="EI22" s="131"/>
      <c r="EJ22" s="131"/>
      <c r="EK22" s="131"/>
      <c r="EL22" s="131"/>
      <c r="EM22" s="131"/>
      <c r="EN22" s="131"/>
      <c r="EO22" s="131"/>
      <c r="EP22" s="131"/>
      <c r="EQ22" s="131"/>
      <c r="ER22" s="131"/>
      <c r="ES22" s="131"/>
      <c r="ET22" s="131"/>
      <c r="EU22" s="131"/>
      <c r="EV22" s="131"/>
      <c r="EW22" s="131"/>
      <c r="EX22" s="131"/>
      <c r="EY22" s="131"/>
      <c r="EZ22" s="131"/>
      <c r="FA22" s="131"/>
      <c r="FB22" s="131"/>
      <c r="FC22" s="131"/>
      <c r="FD22" s="131"/>
      <c r="FE22" s="131"/>
      <c r="FF22" s="131"/>
      <c r="FG22" s="131"/>
      <c r="FH22" s="131"/>
      <c r="FI22" s="131"/>
      <c r="FJ22" s="131"/>
      <c r="FK22" s="131"/>
      <c r="FL22" s="131"/>
      <c r="FM22" s="131"/>
      <c r="FN22" s="131"/>
      <c r="FO22" s="131"/>
      <c r="FP22" s="131"/>
      <c r="FQ22" s="131"/>
      <c r="FR22" s="131"/>
      <c r="FS22" s="131"/>
      <c r="FT22" s="131"/>
      <c r="FU22" s="131"/>
      <c r="FV22" s="131"/>
      <c r="FW22" s="131"/>
      <c r="FX22" s="131"/>
      <c r="FY22" s="131"/>
      <c r="FZ22" s="131"/>
      <c r="GA22" s="131"/>
      <c r="GB22" s="131"/>
      <c r="GC22" s="131"/>
      <c r="GD22" s="131"/>
      <c r="GE22" s="131"/>
      <c r="GF22" s="131"/>
      <c r="GG22" s="131"/>
      <c r="GH22" s="131"/>
      <c r="GI22" s="131"/>
      <c r="GJ22" s="131"/>
      <c r="GK22" s="131"/>
      <c r="GL22" s="131"/>
      <c r="GM22" s="131"/>
      <c r="GN22" s="131"/>
      <c r="GO22" s="131"/>
      <c r="GP22" s="131"/>
      <c r="GQ22" s="131"/>
      <c r="GR22" s="131"/>
      <c r="GS22" s="131"/>
      <c r="GT22" s="131"/>
      <c r="GU22" s="131"/>
      <c r="GV22" s="131"/>
      <c r="GW22" s="131"/>
      <c r="GX22" s="131"/>
      <c r="GY22" s="131"/>
      <c r="GZ22" s="131"/>
      <c r="HA22" s="131"/>
      <c r="HB22" s="131"/>
      <c r="HC22" s="131"/>
      <c r="HD22" s="131"/>
      <c r="HE22" s="131"/>
      <c r="HF22" s="131"/>
      <c r="HG22" s="131"/>
      <c r="HH22" s="131"/>
      <c r="HI22" s="131"/>
      <c r="HJ22" s="131"/>
      <c r="HK22" s="131"/>
      <c r="HL22" s="131"/>
      <c r="HM22" s="131"/>
      <c r="HN22" s="131"/>
      <c r="HO22" s="131"/>
      <c r="HP22" s="131"/>
      <c r="HQ22" s="131"/>
      <c r="HR22" s="131"/>
      <c r="HS22" s="131"/>
      <c r="HT22" s="131"/>
      <c r="HU22" s="131"/>
      <c r="HV22" s="131"/>
      <c r="HW22" s="131"/>
      <c r="HX22" s="131"/>
      <c r="HY22" s="131"/>
      <c r="HZ22" s="131"/>
      <c r="IA22" s="131"/>
      <c r="IB22" s="131"/>
      <c r="IC22" s="131"/>
      <c r="ID22" s="131"/>
      <c r="IE22" s="131"/>
      <c r="IF22" s="131"/>
      <c r="IG22" s="131"/>
      <c r="IH22" s="131"/>
      <c r="II22" s="131"/>
      <c r="IJ22" s="131"/>
      <c r="IK22" s="131"/>
      <c r="IL22" s="131"/>
      <c r="IM22" s="131"/>
      <c r="IN22" s="131"/>
      <c r="IO22" s="131"/>
      <c r="IP22" s="131"/>
      <c r="IQ22" s="131"/>
      <c r="IR22" s="131"/>
      <c r="IS22" s="131"/>
      <c r="IT22" s="131"/>
      <c r="IU22" s="131"/>
      <c r="IV22" s="131"/>
      <c r="IW22" s="131"/>
      <c r="IX22" s="131"/>
      <c r="IY22" s="131"/>
      <c r="IZ22" s="131"/>
      <c r="JA22" s="131"/>
      <c r="JB22" s="131"/>
      <c r="JC22" s="131"/>
      <c r="JD22" s="131"/>
      <c r="JE22" s="131"/>
      <c r="JF22" s="131"/>
      <c r="JG22" s="131"/>
      <c r="JH22" s="131"/>
      <c r="JI22" s="131"/>
      <c r="JJ22" s="131"/>
      <c r="JK22" s="131"/>
      <c r="JL22" s="131"/>
      <c r="JM22" s="131"/>
      <c r="JN22" s="131"/>
      <c r="JO22" s="131"/>
      <c r="JP22" s="131"/>
      <c r="JQ22" s="131"/>
      <c r="JR22" s="131"/>
      <c r="JS22" s="131"/>
      <c r="JT22" s="131"/>
      <c r="JU22" s="131"/>
      <c r="JV22" s="131"/>
      <c r="JW22" s="131"/>
      <c r="JX22" s="131"/>
      <c r="JY22" s="131"/>
      <c r="JZ22" s="131"/>
      <c r="KA22" s="131"/>
      <c r="KB22" s="131"/>
      <c r="KC22" s="131"/>
      <c r="KD22" s="131"/>
      <c r="KE22" s="131"/>
      <c r="KF22" s="131"/>
      <c r="KG22" s="131"/>
      <c r="KH22" s="131"/>
      <c r="KI22" s="131"/>
      <c r="KJ22" s="131"/>
      <c r="KK22" s="131"/>
      <c r="KL22" s="131"/>
      <c r="KM22" s="131"/>
      <c r="KN22" s="131"/>
      <c r="KO22" s="131"/>
      <c r="KP22" s="131"/>
      <c r="KQ22" s="131"/>
      <c r="KR22" s="131"/>
      <c r="KS22" s="131"/>
      <c r="KT22" s="131"/>
      <c r="KU22" s="131"/>
      <c r="KV22" s="131"/>
      <c r="KW22" s="131"/>
      <c r="KX22" s="131"/>
      <c r="KY22" s="131"/>
      <c r="KZ22" s="131"/>
      <c r="LA22" s="131"/>
      <c r="LB22" s="131"/>
      <c r="LC22" s="131"/>
      <c r="LD22" s="131"/>
      <c r="LE22" s="131"/>
      <c r="LF22" s="131"/>
      <c r="LG22" s="131"/>
      <c r="LH22" s="131"/>
      <c r="LI22" s="131"/>
      <c r="LJ22" s="131"/>
      <c r="LK22" s="131"/>
      <c r="LL22" s="131"/>
      <c r="LM22" s="131"/>
      <c r="LN22" s="131"/>
      <c r="LO22" s="131"/>
      <c r="LP22" s="131"/>
      <c r="LQ22" s="131"/>
      <c r="LR22" s="131"/>
      <c r="LS22" s="131"/>
      <c r="LT22" s="131"/>
      <c r="LU22" s="131"/>
      <c r="LV22" s="131"/>
      <c r="LW22" s="131"/>
      <c r="LX22" s="131"/>
      <c r="LY22" s="131"/>
      <c r="LZ22" s="131"/>
      <c r="MA22" s="131"/>
      <c r="MB22" s="131"/>
      <c r="MC22" s="131"/>
      <c r="MD22" s="131"/>
      <c r="ME22" s="131"/>
      <c r="MF22" s="131"/>
      <c r="MG22" s="131"/>
      <c r="MH22" s="131"/>
      <c r="MI22" s="131"/>
      <c r="MJ22" s="131"/>
      <c r="MK22" s="131"/>
      <c r="ML22" s="131"/>
      <c r="MM22" s="131"/>
      <c r="MN22" s="131"/>
      <c r="MO22" s="131"/>
      <c r="MP22" s="131"/>
      <c r="MQ22" s="131"/>
      <c r="MR22" s="131"/>
      <c r="MS22" s="131"/>
      <c r="MT22" s="131"/>
      <c r="MU22" s="131"/>
      <c r="MV22" s="131"/>
      <c r="MW22" s="131"/>
      <c r="MX22" s="131"/>
      <c r="MY22" s="131"/>
      <c r="MZ22" s="131"/>
      <c r="NA22" s="131"/>
      <c r="NB22" s="131"/>
      <c r="NC22" s="131"/>
      <c r="ND22" s="131"/>
      <c r="NE22" s="131"/>
      <c r="NF22" s="131"/>
      <c r="NG22" s="131"/>
      <c r="NH22" s="131"/>
      <c r="NI22" s="131"/>
      <c r="NJ22" s="131"/>
      <c r="NK22" s="131"/>
      <c r="NL22" s="131"/>
      <c r="NM22" s="131"/>
      <c r="NN22" s="131"/>
      <c r="NO22" s="131"/>
      <c r="NP22" s="131"/>
      <c r="NQ22" s="131"/>
      <c r="NR22" s="131"/>
      <c r="NS22" s="131"/>
      <c r="NT22" s="131"/>
      <c r="NU22" s="131"/>
      <c r="NV22" s="131"/>
      <c r="NW22" s="131"/>
      <c r="NX22" s="131"/>
      <c r="NY22" s="131"/>
      <c r="NZ22" s="131"/>
      <c r="OA22" s="131"/>
      <c r="OB22" s="131"/>
      <c r="OC22" s="131"/>
      <c r="OD22" s="131"/>
      <c r="OE22" s="131"/>
      <c r="OF22" s="131"/>
      <c r="OG22" s="131"/>
      <c r="OH22" s="131"/>
      <c r="OI22" s="131"/>
      <c r="OJ22" s="131"/>
      <c r="OK22" s="131"/>
      <c r="OL22" s="131"/>
      <c r="OM22" s="131"/>
      <c r="ON22" s="131"/>
      <c r="OO22" s="131"/>
      <c r="OP22" s="131"/>
      <c r="OQ22" s="131"/>
      <c r="OR22" s="131"/>
      <c r="OS22" s="131"/>
      <c r="OT22" s="131"/>
      <c r="OU22" s="131"/>
      <c r="OV22" s="131"/>
      <c r="OW22" s="131"/>
      <c r="OX22" s="131"/>
      <c r="OY22" s="131"/>
      <c r="OZ22" s="131"/>
      <c r="PA22" s="131"/>
      <c r="PB22" s="131"/>
      <c r="PC22" s="131"/>
      <c r="PD22" s="131"/>
      <c r="PE22" s="131"/>
      <c r="PF22" s="131"/>
      <c r="PG22" s="131"/>
      <c r="PH22" s="131"/>
      <c r="PI22" s="131"/>
      <c r="PJ22" s="131"/>
      <c r="PK22" s="131"/>
      <c r="PL22" s="131"/>
      <c r="PM22" s="131"/>
      <c r="PN22" s="131"/>
      <c r="PO22" s="131"/>
      <c r="PP22" s="131"/>
      <c r="PQ22" s="131"/>
      <c r="PR22" s="131"/>
      <c r="PS22" s="131"/>
      <c r="PT22" s="131"/>
      <c r="PU22" s="131"/>
      <c r="PV22" s="131"/>
      <c r="PW22" s="131"/>
      <c r="PX22" s="131"/>
      <c r="PY22" s="131"/>
      <c r="PZ22" s="131"/>
      <c r="QA22" s="131"/>
      <c r="QB22" s="131"/>
      <c r="QC22" s="131"/>
      <c r="QD22" s="131"/>
      <c r="QE22" s="131"/>
      <c r="QF22" s="131"/>
      <c r="QG22" s="131"/>
      <c r="QH22" s="131"/>
      <c r="QI22" s="131"/>
      <c r="QJ22" s="131"/>
      <c r="QK22" s="131"/>
      <c r="QL22" s="131"/>
      <c r="QM22" s="131"/>
      <c r="QN22" s="131"/>
      <c r="QO22" s="131"/>
      <c r="QP22" s="131"/>
      <c r="QQ22" s="131"/>
      <c r="QR22" s="131"/>
      <c r="QS22" s="131"/>
      <c r="QT22" s="131"/>
      <c r="QU22" s="131"/>
      <c r="QV22" s="131"/>
      <c r="QW22" s="131"/>
      <c r="QX22" s="131"/>
      <c r="QY22" s="131"/>
      <c r="QZ22" s="131"/>
      <c r="RA22" s="131"/>
      <c r="RB22" s="131"/>
      <c r="RC22" s="131"/>
      <c r="RD22" s="131"/>
      <c r="RE22" s="131"/>
      <c r="RF22" s="131"/>
      <c r="RG22" s="131"/>
      <c r="RH22" s="131"/>
      <c r="RI22" s="131"/>
      <c r="RJ22" s="131"/>
      <c r="RK22" s="131"/>
      <c r="RL22" s="131"/>
      <c r="RM22" s="131"/>
      <c r="RN22" s="131"/>
      <c r="RO22" s="131"/>
      <c r="RP22" s="131"/>
      <c r="RQ22" s="131"/>
      <c r="RR22" s="131"/>
      <c r="RS22" s="131"/>
      <c r="RT22" s="131"/>
      <c r="RU22" s="131"/>
      <c r="RV22" s="131"/>
      <c r="RW22" s="131"/>
      <c r="RX22" s="131"/>
      <c r="RY22" s="131"/>
      <c r="RZ22" s="131"/>
      <c r="SA22" s="131"/>
      <c r="SB22" s="131"/>
      <c r="SC22" s="131"/>
      <c r="SD22" s="131"/>
      <c r="SE22" s="131"/>
      <c r="SF22" s="131"/>
      <c r="SG22" s="131"/>
      <c r="SH22" s="131"/>
      <c r="SI22" s="131"/>
      <c r="SJ22" s="131"/>
      <c r="SK22" s="131"/>
      <c r="SL22" s="131"/>
      <c r="SM22" s="131"/>
      <c r="SN22" s="131"/>
      <c r="SO22" s="131"/>
      <c r="SP22" s="131"/>
      <c r="SQ22" s="131"/>
      <c r="SR22" s="131"/>
      <c r="SS22" s="131"/>
      <c r="ST22" s="131"/>
      <c r="SU22" s="131"/>
      <c r="SV22" s="131"/>
      <c r="SW22" s="131"/>
      <c r="SX22" s="131"/>
      <c r="SY22" s="131"/>
      <c r="SZ22" s="131"/>
      <c r="TA22" s="131"/>
      <c r="TB22" s="131"/>
      <c r="TC22" s="131"/>
      <c r="TD22" s="131"/>
      <c r="TE22" s="131"/>
      <c r="TF22" s="131"/>
      <c r="TG22" s="131"/>
      <c r="TH22" s="131"/>
      <c r="TI22" s="131"/>
      <c r="TJ22" s="131"/>
      <c r="TK22" s="131"/>
      <c r="TL22" s="131"/>
      <c r="TM22" s="131"/>
      <c r="TN22" s="131"/>
      <c r="TO22" s="131"/>
      <c r="TP22" s="131"/>
      <c r="TQ22" s="131"/>
      <c r="TR22" s="131"/>
    </row>
    <row r="23" spans="1:538" s="137" customFormat="1" ht="24.95" customHeight="1" x14ac:dyDescent="0.25">
      <c r="A23" s="133">
        <v>20</v>
      </c>
      <c r="B23" s="134" t="s">
        <v>55</v>
      </c>
      <c r="C23" s="129">
        <v>44416331545.820007</v>
      </c>
      <c r="D23" s="130">
        <v>66164163901.639999</v>
      </c>
      <c r="E23" s="221">
        <f>Table38468634533267589378[[#This Row],[DEBT STOCK AS AT Q2, 2020]]/Table38468634533267589378[[#This Row],[DEBT STOCK AS AT Q2, 2019]]-1</f>
        <v>-0.32869503781760823</v>
      </c>
      <c r="F23" s="223">
        <f>Table38468634533267589378[[#This Row],[DEBT STOCK AS AT Q2, 2020]]/Table38468634533267589378[[#Totals],[DEBT STOCK AS AT Q2, 2020]]</f>
        <v>1.0601317829581682E-2</v>
      </c>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131"/>
      <c r="AM23" s="131"/>
      <c r="AN23" s="131"/>
      <c r="AO23" s="131"/>
      <c r="AP23" s="131"/>
      <c r="AQ23" s="131"/>
      <c r="AR23" s="131"/>
      <c r="AS23" s="131"/>
      <c r="AT23" s="131"/>
      <c r="AU23" s="131"/>
      <c r="AV23" s="131"/>
      <c r="AW23" s="131"/>
      <c r="AX23" s="131"/>
      <c r="AY23" s="131"/>
      <c r="AZ23" s="131"/>
      <c r="BA23" s="131"/>
      <c r="BB23" s="131"/>
      <c r="BC23" s="131"/>
      <c r="BD23" s="131"/>
      <c r="BE23" s="131"/>
      <c r="BF23" s="131"/>
      <c r="BG23" s="131"/>
      <c r="BH23" s="131"/>
      <c r="BI23" s="131"/>
      <c r="BJ23" s="131"/>
      <c r="BK23" s="131"/>
      <c r="BL23" s="131"/>
      <c r="BM23" s="131"/>
      <c r="BN23" s="131"/>
      <c r="BO23" s="131"/>
      <c r="BP23" s="131"/>
      <c r="BQ23" s="131"/>
      <c r="BR23" s="131"/>
      <c r="BS23" s="131"/>
      <c r="BT23" s="131"/>
      <c r="BU23" s="131"/>
      <c r="BV23" s="131"/>
      <c r="BW23" s="131"/>
      <c r="BX23" s="131"/>
      <c r="BY23" s="131"/>
      <c r="BZ23" s="131"/>
      <c r="CA23" s="131"/>
      <c r="CB23" s="131"/>
      <c r="CC23" s="131"/>
      <c r="CD23" s="131"/>
      <c r="CE23" s="131"/>
      <c r="CF23" s="131"/>
      <c r="CG23" s="131"/>
      <c r="CH23" s="131"/>
      <c r="CI23" s="131"/>
      <c r="CJ23" s="131"/>
      <c r="CK23" s="131"/>
      <c r="CL23" s="131"/>
      <c r="CM23" s="131"/>
      <c r="CN23" s="131"/>
      <c r="CO23" s="131"/>
      <c r="CP23" s="131"/>
      <c r="CQ23" s="131"/>
      <c r="CR23" s="131"/>
      <c r="CS23" s="131"/>
      <c r="CT23" s="131"/>
      <c r="CU23" s="131"/>
      <c r="CV23" s="131"/>
      <c r="CW23" s="131"/>
      <c r="CX23" s="131"/>
      <c r="CY23" s="131"/>
      <c r="CZ23" s="131"/>
      <c r="DA23" s="131"/>
      <c r="DB23" s="131"/>
      <c r="DC23" s="131"/>
      <c r="DD23" s="131"/>
      <c r="DE23" s="131"/>
      <c r="DF23" s="131"/>
      <c r="DG23" s="131"/>
      <c r="DH23" s="131"/>
      <c r="DI23" s="131"/>
      <c r="DJ23" s="131"/>
      <c r="DK23" s="131"/>
      <c r="DL23" s="131"/>
      <c r="DM23" s="131"/>
      <c r="DN23" s="131"/>
      <c r="DO23" s="131"/>
      <c r="DP23" s="131"/>
      <c r="DQ23" s="131"/>
      <c r="DR23" s="131"/>
      <c r="DS23" s="131"/>
      <c r="DT23" s="131"/>
      <c r="DU23" s="131"/>
      <c r="DV23" s="131"/>
      <c r="DW23" s="131"/>
      <c r="DX23" s="131"/>
      <c r="DY23" s="131"/>
      <c r="DZ23" s="131"/>
      <c r="EA23" s="131"/>
      <c r="EB23" s="131"/>
      <c r="EC23" s="131"/>
      <c r="ED23" s="131"/>
      <c r="EE23" s="131"/>
      <c r="EF23" s="131"/>
      <c r="EG23" s="131"/>
      <c r="EH23" s="131"/>
      <c r="EI23" s="131"/>
      <c r="EJ23" s="131"/>
      <c r="EK23" s="131"/>
      <c r="EL23" s="131"/>
      <c r="EM23" s="131"/>
      <c r="EN23" s="131"/>
      <c r="EO23" s="131"/>
      <c r="EP23" s="131"/>
      <c r="EQ23" s="131"/>
      <c r="ER23" s="131"/>
      <c r="ES23" s="131"/>
      <c r="ET23" s="131"/>
      <c r="EU23" s="131"/>
      <c r="EV23" s="131"/>
      <c r="EW23" s="131"/>
      <c r="EX23" s="131"/>
      <c r="EY23" s="131"/>
      <c r="EZ23" s="131"/>
      <c r="FA23" s="131"/>
      <c r="FB23" s="131"/>
      <c r="FC23" s="131"/>
      <c r="FD23" s="131"/>
      <c r="FE23" s="131"/>
      <c r="FF23" s="131"/>
      <c r="FG23" s="131"/>
      <c r="FH23" s="131"/>
      <c r="FI23" s="131"/>
      <c r="FJ23" s="131"/>
      <c r="FK23" s="131"/>
      <c r="FL23" s="131"/>
      <c r="FM23" s="131"/>
      <c r="FN23" s="131"/>
      <c r="FO23" s="131"/>
      <c r="FP23" s="131"/>
      <c r="FQ23" s="131"/>
      <c r="FR23" s="131"/>
      <c r="FS23" s="131"/>
      <c r="FT23" s="131"/>
      <c r="FU23" s="131"/>
      <c r="FV23" s="131"/>
      <c r="FW23" s="131"/>
      <c r="FX23" s="131"/>
      <c r="FY23" s="131"/>
      <c r="FZ23" s="131"/>
      <c r="GA23" s="131"/>
      <c r="GB23" s="131"/>
      <c r="GC23" s="131"/>
      <c r="GD23" s="131"/>
      <c r="GE23" s="131"/>
      <c r="GF23" s="131"/>
      <c r="GG23" s="131"/>
      <c r="GH23" s="131"/>
      <c r="GI23" s="131"/>
      <c r="GJ23" s="131"/>
      <c r="GK23" s="131"/>
      <c r="GL23" s="131"/>
      <c r="GM23" s="131"/>
      <c r="GN23" s="131"/>
      <c r="GO23" s="131"/>
      <c r="GP23" s="131"/>
      <c r="GQ23" s="131"/>
      <c r="GR23" s="131"/>
      <c r="GS23" s="131"/>
      <c r="GT23" s="131"/>
      <c r="GU23" s="131"/>
      <c r="GV23" s="131"/>
      <c r="GW23" s="131"/>
      <c r="GX23" s="131"/>
      <c r="GY23" s="131"/>
      <c r="GZ23" s="131"/>
      <c r="HA23" s="131"/>
      <c r="HB23" s="131"/>
      <c r="HC23" s="131"/>
      <c r="HD23" s="131"/>
      <c r="HE23" s="131"/>
      <c r="HF23" s="131"/>
      <c r="HG23" s="131"/>
      <c r="HH23" s="131"/>
      <c r="HI23" s="131"/>
      <c r="HJ23" s="131"/>
      <c r="HK23" s="131"/>
      <c r="HL23" s="131"/>
      <c r="HM23" s="131"/>
      <c r="HN23" s="131"/>
      <c r="HO23" s="131"/>
      <c r="HP23" s="131"/>
      <c r="HQ23" s="131"/>
      <c r="HR23" s="131"/>
      <c r="HS23" s="131"/>
      <c r="HT23" s="131"/>
      <c r="HU23" s="131"/>
      <c r="HV23" s="131"/>
      <c r="HW23" s="131"/>
      <c r="HX23" s="131"/>
      <c r="HY23" s="131"/>
      <c r="HZ23" s="131"/>
      <c r="IA23" s="131"/>
      <c r="IB23" s="131"/>
      <c r="IC23" s="131"/>
      <c r="ID23" s="131"/>
      <c r="IE23" s="131"/>
      <c r="IF23" s="131"/>
      <c r="IG23" s="131"/>
      <c r="IH23" s="131"/>
      <c r="II23" s="131"/>
      <c r="IJ23" s="131"/>
      <c r="IK23" s="131"/>
      <c r="IL23" s="131"/>
      <c r="IM23" s="131"/>
      <c r="IN23" s="131"/>
      <c r="IO23" s="131"/>
      <c r="IP23" s="131"/>
      <c r="IQ23" s="131"/>
      <c r="IR23" s="131"/>
      <c r="IS23" s="131"/>
      <c r="IT23" s="131"/>
      <c r="IU23" s="131"/>
      <c r="IV23" s="131"/>
      <c r="IW23" s="131"/>
      <c r="IX23" s="131"/>
      <c r="IY23" s="131"/>
      <c r="IZ23" s="131"/>
      <c r="JA23" s="131"/>
      <c r="JB23" s="131"/>
      <c r="JC23" s="131"/>
      <c r="JD23" s="131"/>
      <c r="JE23" s="131"/>
      <c r="JF23" s="131"/>
      <c r="JG23" s="131"/>
      <c r="JH23" s="131"/>
      <c r="JI23" s="131"/>
      <c r="JJ23" s="131"/>
      <c r="JK23" s="131"/>
      <c r="JL23" s="131"/>
      <c r="JM23" s="131"/>
      <c r="JN23" s="131"/>
      <c r="JO23" s="131"/>
      <c r="JP23" s="131"/>
      <c r="JQ23" s="131"/>
      <c r="JR23" s="131"/>
      <c r="JS23" s="131"/>
      <c r="JT23" s="131"/>
      <c r="JU23" s="131"/>
      <c r="JV23" s="131"/>
      <c r="JW23" s="131"/>
      <c r="JX23" s="131"/>
      <c r="JY23" s="131"/>
      <c r="JZ23" s="131"/>
      <c r="KA23" s="131"/>
      <c r="KB23" s="131"/>
      <c r="KC23" s="131"/>
      <c r="KD23" s="131"/>
      <c r="KE23" s="131"/>
      <c r="KF23" s="131"/>
      <c r="KG23" s="131"/>
      <c r="KH23" s="131"/>
      <c r="KI23" s="131"/>
      <c r="KJ23" s="131"/>
      <c r="KK23" s="131"/>
      <c r="KL23" s="131"/>
      <c r="KM23" s="131"/>
      <c r="KN23" s="131"/>
      <c r="KO23" s="131"/>
      <c r="KP23" s="131"/>
      <c r="KQ23" s="131"/>
      <c r="KR23" s="131"/>
      <c r="KS23" s="131"/>
      <c r="KT23" s="131"/>
      <c r="KU23" s="131"/>
      <c r="KV23" s="131"/>
      <c r="KW23" s="131"/>
      <c r="KX23" s="131"/>
      <c r="KY23" s="131"/>
      <c r="KZ23" s="131"/>
      <c r="LA23" s="131"/>
      <c r="LB23" s="131"/>
      <c r="LC23" s="131"/>
      <c r="LD23" s="131"/>
      <c r="LE23" s="131"/>
      <c r="LF23" s="131"/>
      <c r="LG23" s="131"/>
      <c r="LH23" s="131"/>
      <c r="LI23" s="131"/>
      <c r="LJ23" s="131"/>
      <c r="LK23" s="131"/>
      <c r="LL23" s="131"/>
      <c r="LM23" s="131"/>
      <c r="LN23" s="131"/>
      <c r="LO23" s="131"/>
      <c r="LP23" s="131"/>
      <c r="LQ23" s="131"/>
      <c r="LR23" s="131"/>
      <c r="LS23" s="131"/>
      <c r="LT23" s="131"/>
      <c r="LU23" s="131"/>
      <c r="LV23" s="131"/>
      <c r="LW23" s="131"/>
      <c r="LX23" s="131"/>
      <c r="LY23" s="131"/>
      <c r="LZ23" s="131"/>
      <c r="MA23" s="131"/>
      <c r="MB23" s="131"/>
      <c r="MC23" s="131"/>
      <c r="MD23" s="131"/>
      <c r="ME23" s="131"/>
      <c r="MF23" s="131"/>
      <c r="MG23" s="131"/>
      <c r="MH23" s="131"/>
      <c r="MI23" s="131"/>
      <c r="MJ23" s="131"/>
      <c r="MK23" s="131"/>
      <c r="ML23" s="131"/>
      <c r="MM23" s="131"/>
      <c r="MN23" s="131"/>
      <c r="MO23" s="131"/>
      <c r="MP23" s="131"/>
      <c r="MQ23" s="131"/>
      <c r="MR23" s="131"/>
      <c r="MS23" s="131"/>
      <c r="MT23" s="131"/>
      <c r="MU23" s="131"/>
      <c r="MV23" s="131"/>
      <c r="MW23" s="131"/>
      <c r="MX23" s="131"/>
      <c r="MY23" s="131"/>
      <c r="MZ23" s="131"/>
      <c r="NA23" s="131"/>
      <c r="NB23" s="131"/>
      <c r="NC23" s="131"/>
      <c r="ND23" s="131"/>
      <c r="NE23" s="131"/>
      <c r="NF23" s="131"/>
      <c r="NG23" s="131"/>
      <c r="NH23" s="131"/>
      <c r="NI23" s="131"/>
      <c r="NJ23" s="131"/>
      <c r="NK23" s="131"/>
      <c r="NL23" s="131"/>
      <c r="NM23" s="131"/>
      <c r="NN23" s="131"/>
      <c r="NO23" s="131"/>
      <c r="NP23" s="131"/>
      <c r="NQ23" s="131"/>
      <c r="NR23" s="131"/>
      <c r="NS23" s="131"/>
      <c r="NT23" s="131"/>
      <c r="NU23" s="131"/>
      <c r="NV23" s="131"/>
      <c r="NW23" s="131"/>
      <c r="NX23" s="131"/>
      <c r="NY23" s="131"/>
      <c r="NZ23" s="131"/>
      <c r="OA23" s="131"/>
      <c r="OB23" s="131"/>
      <c r="OC23" s="131"/>
      <c r="OD23" s="131"/>
      <c r="OE23" s="131"/>
      <c r="OF23" s="131"/>
      <c r="OG23" s="131"/>
      <c r="OH23" s="131"/>
      <c r="OI23" s="131"/>
      <c r="OJ23" s="131"/>
      <c r="OK23" s="131"/>
      <c r="OL23" s="131"/>
      <c r="OM23" s="131"/>
      <c r="ON23" s="131"/>
      <c r="OO23" s="131"/>
      <c r="OP23" s="131"/>
      <c r="OQ23" s="131"/>
      <c r="OR23" s="131"/>
      <c r="OS23" s="131"/>
      <c r="OT23" s="131"/>
      <c r="OU23" s="131"/>
      <c r="OV23" s="131"/>
      <c r="OW23" s="131"/>
      <c r="OX23" s="131"/>
      <c r="OY23" s="131"/>
      <c r="OZ23" s="131"/>
      <c r="PA23" s="131"/>
      <c r="PB23" s="131"/>
      <c r="PC23" s="131"/>
      <c r="PD23" s="131"/>
      <c r="PE23" s="131"/>
      <c r="PF23" s="131"/>
      <c r="PG23" s="131"/>
      <c r="PH23" s="131"/>
      <c r="PI23" s="131"/>
      <c r="PJ23" s="131"/>
      <c r="PK23" s="131"/>
      <c r="PL23" s="131"/>
      <c r="PM23" s="131"/>
      <c r="PN23" s="131"/>
      <c r="PO23" s="131"/>
      <c r="PP23" s="131"/>
      <c r="PQ23" s="131"/>
      <c r="PR23" s="131"/>
      <c r="PS23" s="131"/>
      <c r="PT23" s="131"/>
      <c r="PU23" s="131"/>
      <c r="PV23" s="131"/>
      <c r="PW23" s="131"/>
      <c r="PX23" s="131"/>
      <c r="PY23" s="131"/>
      <c r="PZ23" s="131"/>
      <c r="QA23" s="131"/>
      <c r="QB23" s="131"/>
      <c r="QC23" s="131"/>
      <c r="QD23" s="131"/>
      <c r="QE23" s="131"/>
      <c r="QF23" s="131"/>
      <c r="QG23" s="131"/>
      <c r="QH23" s="131"/>
      <c r="QI23" s="131"/>
      <c r="QJ23" s="131"/>
      <c r="QK23" s="131"/>
      <c r="QL23" s="131"/>
      <c r="QM23" s="131"/>
      <c r="QN23" s="131"/>
      <c r="QO23" s="131"/>
      <c r="QP23" s="131"/>
      <c r="QQ23" s="131"/>
      <c r="QR23" s="131"/>
      <c r="QS23" s="131"/>
      <c r="QT23" s="131"/>
      <c r="QU23" s="131"/>
      <c r="QV23" s="131"/>
      <c r="QW23" s="131"/>
      <c r="QX23" s="131"/>
      <c r="QY23" s="131"/>
      <c r="QZ23" s="131"/>
      <c r="RA23" s="131"/>
      <c r="RB23" s="131"/>
      <c r="RC23" s="131"/>
      <c r="RD23" s="131"/>
      <c r="RE23" s="131"/>
      <c r="RF23" s="131"/>
      <c r="RG23" s="131"/>
      <c r="RH23" s="131"/>
      <c r="RI23" s="131"/>
      <c r="RJ23" s="131"/>
      <c r="RK23" s="131"/>
      <c r="RL23" s="131"/>
      <c r="RM23" s="131"/>
      <c r="RN23" s="131"/>
      <c r="RO23" s="131"/>
      <c r="RP23" s="131"/>
      <c r="RQ23" s="131"/>
      <c r="RR23" s="131"/>
      <c r="RS23" s="131"/>
      <c r="RT23" s="131"/>
      <c r="RU23" s="131"/>
      <c r="RV23" s="131"/>
      <c r="RW23" s="131"/>
      <c r="RX23" s="131"/>
      <c r="RY23" s="131"/>
      <c r="RZ23" s="131"/>
      <c r="SA23" s="131"/>
      <c r="SB23" s="131"/>
      <c r="SC23" s="131"/>
      <c r="SD23" s="131"/>
      <c r="SE23" s="131"/>
      <c r="SF23" s="131"/>
      <c r="SG23" s="131"/>
      <c r="SH23" s="131"/>
      <c r="SI23" s="131"/>
      <c r="SJ23" s="131"/>
      <c r="SK23" s="131"/>
      <c r="SL23" s="131"/>
      <c r="SM23" s="131"/>
      <c r="SN23" s="131"/>
      <c r="SO23" s="131"/>
      <c r="SP23" s="131"/>
      <c r="SQ23" s="131"/>
      <c r="SR23" s="131"/>
      <c r="SS23" s="131"/>
      <c r="ST23" s="131"/>
      <c r="SU23" s="131"/>
      <c r="SV23" s="131"/>
      <c r="SW23" s="131"/>
      <c r="SX23" s="131"/>
      <c r="SY23" s="131"/>
      <c r="SZ23" s="131"/>
      <c r="TA23" s="131"/>
      <c r="TB23" s="131"/>
      <c r="TC23" s="131"/>
      <c r="TD23" s="131"/>
      <c r="TE23" s="131"/>
      <c r="TF23" s="131"/>
      <c r="TG23" s="131"/>
      <c r="TH23" s="131"/>
      <c r="TI23" s="131"/>
      <c r="TJ23" s="131"/>
      <c r="TK23" s="131"/>
      <c r="TL23" s="131"/>
      <c r="TM23" s="131"/>
      <c r="TN23" s="131"/>
      <c r="TO23" s="131"/>
      <c r="TP23" s="131"/>
      <c r="TQ23" s="131"/>
      <c r="TR23" s="131"/>
    </row>
    <row r="24" spans="1:538" s="136" customFormat="1" ht="24.95" customHeight="1" x14ac:dyDescent="0.25">
      <c r="A24" s="133">
        <v>21</v>
      </c>
      <c r="B24" s="134" t="s">
        <v>54</v>
      </c>
      <c r="C24" s="129">
        <v>67315419254.610001</v>
      </c>
      <c r="D24" s="130">
        <v>59598378104.629997</v>
      </c>
      <c r="E24" s="221">
        <f>Table38468634533267589378[[#This Row],[DEBT STOCK AS AT Q2, 2020]]/Table38468634533267589378[[#This Row],[DEBT STOCK AS AT Q2, 2019]]-1</f>
        <v>0.12948407985922183</v>
      </c>
      <c r="F24" s="223">
        <f>Table38468634533267589378[[#This Row],[DEBT STOCK AS AT Q2, 2020]]/Table38468634533267589378[[#Totals],[DEBT STOCK AS AT Q2, 2020]]</f>
        <v>1.6066886424725962E-2</v>
      </c>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1"/>
      <c r="AL24" s="131"/>
      <c r="AM24" s="131"/>
      <c r="AN24" s="131"/>
      <c r="AO24" s="131"/>
      <c r="AP24" s="131"/>
      <c r="AQ24" s="131"/>
      <c r="AR24" s="131"/>
      <c r="AS24" s="131"/>
      <c r="AT24" s="131"/>
      <c r="AU24" s="131"/>
      <c r="AV24" s="131"/>
      <c r="AW24" s="131"/>
      <c r="AX24" s="131"/>
      <c r="AY24" s="131"/>
      <c r="AZ24" s="131"/>
      <c r="BA24" s="131"/>
      <c r="BB24" s="131"/>
      <c r="BC24" s="131"/>
      <c r="BD24" s="131"/>
      <c r="BE24" s="131"/>
      <c r="BF24" s="131"/>
      <c r="BG24" s="131"/>
      <c r="BH24" s="131"/>
      <c r="BI24" s="131"/>
      <c r="BJ24" s="131"/>
      <c r="BK24" s="131"/>
      <c r="BL24" s="131"/>
      <c r="BM24" s="131"/>
      <c r="BN24" s="131"/>
      <c r="BO24" s="131"/>
      <c r="BP24" s="131"/>
      <c r="BQ24" s="131"/>
      <c r="BR24" s="131"/>
      <c r="BS24" s="131"/>
      <c r="BT24" s="131"/>
      <c r="BU24" s="131"/>
      <c r="BV24" s="131"/>
      <c r="BW24" s="131"/>
      <c r="BX24" s="131"/>
      <c r="BY24" s="131"/>
      <c r="BZ24" s="131"/>
      <c r="CA24" s="131"/>
      <c r="CB24" s="131"/>
      <c r="CC24" s="131"/>
      <c r="CD24" s="131"/>
      <c r="CE24" s="131"/>
      <c r="CF24" s="131"/>
      <c r="CG24" s="131"/>
      <c r="CH24" s="131"/>
      <c r="CI24" s="131"/>
      <c r="CJ24" s="131"/>
      <c r="CK24" s="131"/>
      <c r="CL24" s="131"/>
      <c r="CM24" s="131"/>
      <c r="CN24" s="131"/>
      <c r="CO24" s="131"/>
      <c r="CP24" s="131"/>
      <c r="CQ24" s="131"/>
      <c r="CR24" s="131"/>
      <c r="CS24" s="131"/>
      <c r="CT24" s="131"/>
      <c r="CU24" s="131"/>
      <c r="CV24" s="131"/>
      <c r="CW24" s="131"/>
      <c r="CX24" s="131"/>
      <c r="CY24" s="131"/>
      <c r="CZ24" s="131"/>
      <c r="DA24" s="131"/>
      <c r="DB24" s="131"/>
      <c r="DC24" s="131"/>
      <c r="DD24" s="131"/>
      <c r="DE24" s="131"/>
      <c r="DF24" s="131"/>
      <c r="DG24" s="131"/>
      <c r="DH24" s="131"/>
      <c r="DI24" s="131"/>
      <c r="DJ24" s="131"/>
      <c r="DK24" s="131"/>
      <c r="DL24" s="131"/>
      <c r="DM24" s="131"/>
      <c r="DN24" s="131"/>
      <c r="DO24" s="131"/>
      <c r="DP24" s="131"/>
      <c r="DQ24" s="131"/>
      <c r="DR24" s="131"/>
      <c r="DS24" s="131"/>
      <c r="DT24" s="131"/>
      <c r="DU24" s="131"/>
      <c r="DV24" s="131"/>
      <c r="DW24" s="131"/>
      <c r="DX24" s="131"/>
      <c r="DY24" s="131"/>
      <c r="DZ24" s="131"/>
      <c r="EA24" s="131"/>
      <c r="EB24" s="131"/>
      <c r="EC24" s="131"/>
      <c r="ED24" s="131"/>
      <c r="EE24" s="131"/>
      <c r="EF24" s="131"/>
      <c r="EG24" s="131"/>
      <c r="EH24" s="131"/>
      <c r="EI24" s="131"/>
      <c r="EJ24" s="131"/>
      <c r="EK24" s="131"/>
      <c r="EL24" s="131"/>
      <c r="EM24" s="131"/>
      <c r="EN24" s="131"/>
      <c r="EO24" s="131"/>
      <c r="EP24" s="131"/>
      <c r="EQ24" s="131"/>
      <c r="ER24" s="131"/>
      <c r="ES24" s="131"/>
      <c r="ET24" s="131"/>
      <c r="EU24" s="131"/>
      <c r="EV24" s="131"/>
      <c r="EW24" s="131"/>
      <c r="EX24" s="131"/>
      <c r="EY24" s="131"/>
      <c r="EZ24" s="131"/>
      <c r="FA24" s="131"/>
      <c r="FB24" s="131"/>
      <c r="FC24" s="131"/>
      <c r="FD24" s="131"/>
      <c r="FE24" s="131"/>
      <c r="FF24" s="131"/>
      <c r="FG24" s="131"/>
      <c r="FH24" s="131"/>
      <c r="FI24" s="131"/>
      <c r="FJ24" s="131"/>
      <c r="FK24" s="131"/>
      <c r="FL24" s="131"/>
      <c r="FM24" s="131"/>
      <c r="FN24" s="131"/>
      <c r="FO24" s="131"/>
      <c r="FP24" s="131"/>
      <c r="FQ24" s="131"/>
      <c r="FR24" s="131"/>
      <c r="FS24" s="131"/>
      <c r="FT24" s="131"/>
      <c r="FU24" s="131"/>
      <c r="FV24" s="131"/>
      <c r="FW24" s="131"/>
      <c r="FX24" s="131"/>
      <c r="FY24" s="131"/>
      <c r="FZ24" s="131"/>
      <c r="GA24" s="131"/>
      <c r="GB24" s="131"/>
      <c r="GC24" s="131"/>
      <c r="GD24" s="131"/>
      <c r="GE24" s="131"/>
      <c r="GF24" s="131"/>
      <c r="GG24" s="131"/>
      <c r="GH24" s="131"/>
      <c r="GI24" s="131"/>
      <c r="GJ24" s="131"/>
      <c r="GK24" s="131"/>
      <c r="GL24" s="131"/>
      <c r="GM24" s="131"/>
      <c r="GN24" s="131"/>
      <c r="GO24" s="131"/>
      <c r="GP24" s="131"/>
      <c r="GQ24" s="131"/>
      <c r="GR24" s="131"/>
      <c r="GS24" s="131"/>
      <c r="GT24" s="131"/>
      <c r="GU24" s="131"/>
      <c r="GV24" s="131"/>
      <c r="GW24" s="131"/>
      <c r="GX24" s="131"/>
      <c r="GY24" s="131"/>
      <c r="GZ24" s="131"/>
      <c r="HA24" s="131"/>
      <c r="HB24" s="131"/>
      <c r="HC24" s="131"/>
      <c r="HD24" s="131"/>
      <c r="HE24" s="131"/>
      <c r="HF24" s="131"/>
      <c r="HG24" s="131"/>
      <c r="HH24" s="131"/>
      <c r="HI24" s="131"/>
      <c r="HJ24" s="131"/>
      <c r="HK24" s="131"/>
      <c r="HL24" s="131"/>
      <c r="HM24" s="131"/>
      <c r="HN24" s="131"/>
      <c r="HO24" s="131"/>
      <c r="HP24" s="131"/>
      <c r="HQ24" s="131"/>
      <c r="HR24" s="131"/>
      <c r="HS24" s="131"/>
      <c r="HT24" s="131"/>
      <c r="HU24" s="131"/>
      <c r="HV24" s="131"/>
      <c r="HW24" s="131"/>
      <c r="HX24" s="131"/>
      <c r="HY24" s="131"/>
      <c r="HZ24" s="131"/>
      <c r="IA24" s="131"/>
      <c r="IB24" s="131"/>
      <c r="IC24" s="131"/>
      <c r="ID24" s="131"/>
      <c r="IE24" s="131"/>
      <c r="IF24" s="131"/>
      <c r="IG24" s="131"/>
      <c r="IH24" s="131"/>
      <c r="II24" s="131"/>
      <c r="IJ24" s="131"/>
      <c r="IK24" s="131"/>
      <c r="IL24" s="131"/>
      <c r="IM24" s="131"/>
      <c r="IN24" s="131"/>
      <c r="IO24" s="131"/>
      <c r="IP24" s="131"/>
      <c r="IQ24" s="131"/>
      <c r="IR24" s="131"/>
      <c r="IS24" s="131"/>
      <c r="IT24" s="131"/>
      <c r="IU24" s="131"/>
      <c r="IV24" s="131"/>
      <c r="IW24" s="131"/>
      <c r="IX24" s="131"/>
      <c r="IY24" s="131"/>
      <c r="IZ24" s="131"/>
      <c r="JA24" s="131"/>
      <c r="JB24" s="131"/>
      <c r="JC24" s="131"/>
      <c r="JD24" s="131"/>
      <c r="JE24" s="131"/>
      <c r="JF24" s="131"/>
      <c r="JG24" s="131"/>
      <c r="JH24" s="131"/>
      <c r="JI24" s="131"/>
      <c r="JJ24" s="131"/>
      <c r="JK24" s="131"/>
      <c r="JL24" s="131"/>
      <c r="JM24" s="131"/>
      <c r="JN24" s="131"/>
      <c r="JO24" s="131"/>
      <c r="JP24" s="131"/>
      <c r="JQ24" s="131"/>
      <c r="JR24" s="131"/>
      <c r="JS24" s="131"/>
      <c r="JT24" s="131"/>
      <c r="JU24" s="131"/>
      <c r="JV24" s="131"/>
      <c r="JW24" s="131"/>
      <c r="JX24" s="131"/>
      <c r="JY24" s="131"/>
      <c r="JZ24" s="131"/>
      <c r="KA24" s="131"/>
      <c r="KB24" s="131"/>
      <c r="KC24" s="131"/>
      <c r="KD24" s="131"/>
      <c r="KE24" s="131"/>
      <c r="KF24" s="131"/>
      <c r="KG24" s="131"/>
      <c r="KH24" s="131"/>
      <c r="KI24" s="131"/>
      <c r="KJ24" s="131"/>
      <c r="KK24" s="131"/>
      <c r="KL24" s="131"/>
      <c r="KM24" s="131"/>
      <c r="KN24" s="131"/>
      <c r="KO24" s="131"/>
      <c r="KP24" s="131"/>
      <c r="KQ24" s="131"/>
      <c r="KR24" s="131"/>
      <c r="KS24" s="131"/>
      <c r="KT24" s="131"/>
      <c r="KU24" s="131"/>
      <c r="KV24" s="131"/>
      <c r="KW24" s="131"/>
      <c r="KX24" s="131"/>
      <c r="KY24" s="131"/>
      <c r="KZ24" s="131"/>
      <c r="LA24" s="131"/>
      <c r="LB24" s="131"/>
      <c r="LC24" s="131"/>
      <c r="LD24" s="131"/>
      <c r="LE24" s="131"/>
      <c r="LF24" s="131"/>
      <c r="LG24" s="131"/>
      <c r="LH24" s="131"/>
      <c r="LI24" s="131"/>
      <c r="LJ24" s="131"/>
      <c r="LK24" s="131"/>
      <c r="LL24" s="131"/>
      <c r="LM24" s="131"/>
      <c r="LN24" s="131"/>
      <c r="LO24" s="131"/>
      <c r="LP24" s="131"/>
      <c r="LQ24" s="131"/>
      <c r="LR24" s="131"/>
      <c r="LS24" s="131"/>
      <c r="LT24" s="131"/>
      <c r="LU24" s="131"/>
      <c r="LV24" s="131"/>
      <c r="LW24" s="131"/>
      <c r="LX24" s="131"/>
      <c r="LY24" s="131"/>
      <c r="LZ24" s="131"/>
      <c r="MA24" s="131"/>
      <c r="MB24" s="131"/>
      <c r="MC24" s="131"/>
      <c r="MD24" s="131"/>
      <c r="ME24" s="131"/>
      <c r="MF24" s="131"/>
      <c r="MG24" s="131"/>
      <c r="MH24" s="131"/>
      <c r="MI24" s="131"/>
      <c r="MJ24" s="131"/>
      <c r="MK24" s="131"/>
      <c r="ML24" s="131"/>
      <c r="MM24" s="131"/>
      <c r="MN24" s="131"/>
      <c r="MO24" s="131"/>
      <c r="MP24" s="131"/>
      <c r="MQ24" s="131"/>
      <c r="MR24" s="131"/>
      <c r="MS24" s="131"/>
      <c r="MT24" s="131"/>
      <c r="MU24" s="131"/>
      <c r="MV24" s="131"/>
      <c r="MW24" s="131"/>
      <c r="MX24" s="131"/>
      <c r="MY24" s="131"/>
      <c r="MZ24" s="131"/>
      <c r="NA24" s="131"/>
      <c r="NB24" s="131"/>
      <c r="NC24" s="131"/>
      <c r="ND24" s="131"/>
      <c r="NE24" s="131"/>
      <c r="NF24" s="131"/>
      <c r="NG24" s="131"/>
      <c r="NH24" s="131"/>
      <c r="NI24" s="131"/>
      <c r="NJ24" s="131"/>
      <c r="NK24" s="131"/>
      <c r="NL24" s="131"/>
      <c r="NM24" s="131"/>
      <c r="NN24" s="131"/>
      <c r="NO24" s="131"/>
      <c r="NP24" s="131"/>
      <c r="NQ24" s="131"/>
      <c r="NR24" s="131"/>
      <c r="NS24" s="131"/>
      <c r="NT24" s="131"/>
      <c r="NU24" s="131"/>
      <c r="NV24" s="131"/>
      <c r="NW24" s="131"/>
      <c r="NX24" s="131"/>
      <c r="NY24" s="131"/>
      <c r="NZ24" s="131"/>
      <c r="OA24" s="131"/>
      <c r="OB24" s="131"/>
      <c r="OC24" s="131"/>
      <c r="OD24" s="131"/>
      <c r="OE24" s="131"/>
      <c r="OF24" s="131"/>
      <c r="OG24" s="131"/>
      <c r="OH24" s="131"/>
      <c r="OI24" s="131"/>
      <c r="OJ24" s="131"/>
      <c r="OK24" s="131"/>
      <c r="OL24" s="131"/>
      <c r="OM24" s="131"/>
      <c r="ON24" s="131"/>
      <c r="OO24" s="131"/>
      <c r="OP24" s="131"/>
      <c r="OQ24" s="131"/>
      <c r="OR24" s="131"/>
      <c r="OS24" s="131"/>
      <c r="OT24" s="131"/>
      <c r="OU24" s="131"/>
      <c r="OV24" s="131"/>
      <c r="OW24" s="131"/>
      <c r="OX24" s="131"/>
      <c r="OY24" s="131"/>
      <c r="OZ24" s="131"/>
      <c r="PA24" s="131"/>
      <c r="PB24" s="131"/>
      <c r="PC24" s="131"/>
      <c r="PD24" s="131"/>
      <c r="PE24" s="131"/>
      <c r="PF24" s="131"/>
      <c r="PG24" s="131"/>
      <c r="PH24" s="131"/>
      <c r="PI24" s="131"/>
      <c r="PJ24" s="131"/>
      <c r="PK24" s="131"/>
      <c r="PL24" s="131"/>
      <c r="PM24" s="131"/>
      <c r="PN24" s="131"/>
      <c r="PO24" s="131"/>
      <c r="PP24" s="131"/>
      <c r="PQ24" s="131"/>
      <c r="PR24" s="131"/>
      <c r="PS24" s="131"/>
      <c r="PT24" s="131"/>
      <c r="PU24" s="131"/>
      <c r="PV24" s="131"/>
      <c r="PW24" s="131"/>
      <c r="PX24" s="131"/>
      <c r="PY24" s="131"/>
      <c r="PZ24" s="131"/>
      <c r="QA24" s="131"/>
      <c r="QB24" s="131"/>
      <c r="QC24" s="131"/>
      <c r="QD24" s="131"/>
      <c r="QE24" s="131"/>
      <c r="QF24" s="131"/>
      <c r="QG24" s="131"/>
      <c r="QH24" s="131"/>
      <c r="QI24" s="131"/>
      <c r="QJ24" s="131"/>
      <c r="QK24" s="131"/>
      <c r="QL24" s="131"/>
      <c r="QM24" s="131"/>
      <c r="QN24" s="131"/>
      <c r="QO24" s="131"/>
      <c r="QP24" s="131"/>
      <c r="QQ24" s="131"/>
      <c r="QR24" s="131"/>
      <c r="QS24" s="131"/>
      <c r="QT24" s="131"/>
      <c r="QU24" s="131"/>
      <c r="QV24" s="131"/>
      <c r="QW24" s="131"/>
      <c r="QX24" s="131"/>
      <c r="QY24" s="131"/>
      <c r="QZ24" s="131"/>
      <c r="RA24" s="131"/>
      <c r="RB24" s="131"/>
      <c r="RC24" s="131"/>
      <c r="RD24" s="131"/>
      <c r="RE24" s="131"/>
      <c r="RF24" s="131"/>
      <c r="RG24" s="131"/>
      <c r="RH24" s="131"/>
      <c r="RI24" s="131"/>
      <c r="RJ24" s="131"/>
      <c r="RK24" s="131"/>
      <c r="RL24" s="131"/>
      <c r="RM24" s="131"/>
      <c r="RN24" s="131"/>
      <c r="RO24" s="131"/>
      <c r="RP24" s="131"/>
      <c r="RQ24" s="131"/>
      <c r="RR24" s="131"/>
      <c r="RS24" s="131"/>
      <c r="RT24" s="131"/>
      <c r="RU24" s="131"/>
      <c r="RV24" s="131"/>
      <c r="RW24" s="131"/>
      <c r="RX24" s="131"/>
      <c r="RY24" s="131"/>
      <c r="RZ24" s="131"/>
      <c r="SA24" s="131"/>
      <c r="SB24" s="131"/>
      <c r="SC24" s="131"/>
      <c r="SD24" s="131"/>
      <c r="SE24" s="131"/>
      <c r="SF24" s="131"/>
      <c r="SG24" s="131"/>
      <c r="SH24" s="131"/>
      <c r="SI24" s="131"/>
      <c r="SJ24" s="131"/>
      <c r="SK24" s="131"/>
      <c r="SL24" s="131"/>
      <c r="SM24" s="131"/>
      <c r="SN24" s="131"/>
      <c r="SO24" s="131"/>
      <c r="SP24" s="131"/>
      <c r="SQ24" s="131"/>
      <c r="SR24" s="131"/>
      <c r="SS24" s="131"/>
      <c r="ST24" s="131"/>
      <c r="SU24" s="131"/>
      <c r="SV24" s="131"/>
      <c r="SW24" s="131"/>
      <c r="SX24" s="131"/>
      <c r="SY24" s="131"/>
      <c r="SZ24" s="131"/>
      <c r="TA24" s="131"/>
      <c r="TB24" s="131"/>
      <c r="TC24" s="131"/>
      <c r="TD24" s="131"/>
      <c r="TE24" s="131"/>
      <c r="TF24" s="131"/>
      <c r="TG24" s="131"/>
      <c r="TH24" s="131"/>
      <c r="TI24" s="131"/>
      <c r="TJ24" s="131"/>
      <c r="TK24" s="131"/>
      <c r="TL24" s="131"/>
      <c r="TM24" s="131"/>
      <c r="TN24" s="131"/>
      <c r="TO24" s="131"/>
      <c r="TP24" s="131"/>
      <c r="TQ24" s="131"/>
      <c r="TR24" s="131"/>
    </row>
    <row r="25" spans="1:538" s="135" customFormat="1" ht="24.95" customHeight="1" x14ac:dyDescent="0.25">
      <c r="A25" s="133">
        <v>22</v>
      </c>
      <c r="B25" s="134" t="s">
        <v>53</v>
      </c>
      <c r="C25" s="129">
        <v>73314904696.349991</v>
      </c>
      <c r="D25" s="130">
        <v>105135912916.85001</v>
      </c>
      <c r="E25" s="221">
        <f>Table38468634533267589378[[#This Row],[DEBT STOCK AS AT Q2, 2020]]/Table38468634533267589378[[#This Row],[DEBT STOCK AS AT Q2, 2019]]-1</f>
        <v>-0.30266544834843112</v>
      </c>
      <c r="F25" s="223">
        <f>Table38468634533267589378[[#This Row],[DEBT STOCK AS AT Q2, 2020]]/Table38468634533267589378[[#Totals],[DEBT STOCK AS AT Q2, 2020]]</f>
        <v>1.7498847367205451E-2</v>
      </c>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c r="AK25" s="131"/>
      <c r="AL25" s="131"/>
      <c r="AM25" s="131"/>
      <c r="AN25" s="131"/>
      <c r="AO25" s="131"/>
      <c r="AP25" s="131"/>
      <c r="AQ25" s="131"/>
      <c r="AR25" s="131"/>
      <c r="AS25" s="131"/>
      <c r="AT25" s="131"/>
      <c r="AU25" s="131"/>
      <c r="AV25" s="131"/>
      <c r="AW25" s="131"/>
      <c r="AX25" s="131"/>
      <c r="AY25" s="131"/>
      <c r="AZ25" s="131"/>
      <c r="BA25" s="131"/>
      <c r="BB25" s="131"/>
      <c r="BC25" s="131"/>
      <c r="BD25" s="131"/>
      <c r="BE25" s="131"/>
      <c r="BF25" s="131"/>
      <c r="BG25" s="131"/>
      <c r="BH25" s="131"/>
      <c r="BI25" s="131"/>
      <c r="BJ25" s="131"/>
      <c r="BK25" s="131"/>
      <c r="BL25" s="131"/>
      <c r="BM25" s="131"/>
      <c r="BN25" s="131"/>
      <c r="BO25" s="131"/>
      <c r="BP25" s="131"/>
      <c r="BQ25" s="131"/>
      <c r="BR25" s="131"/>
      <c r="BS25" s="131"/>
      <c r="BT25" s="131"/>
      <c r="BU25" s="131"/>
      <c r="BV25" s="131"/>
      <c r="BW25" s="131"/>
      <c r="BX25" s="131"/>
      <c r="BY25" s="131"/>
      <c r="BZ25" s="131"/>
      <c r="CA25" s="131"/>
      <c r="CB25" s="131"/>
      <c r="CC25" s="131"/>
      <c r="CD25" s="131"/>
      <c r="CE25" s="131"/>
      <c r="CF25" s="131"/>
      <c r="CG25" s="131"/>
      <c r="CH25" s="131"/>
      <c r="CI25" s="131"/>
      <c r="CJ25" s="131"/>
      <c r="CK25" s="131"/>
      <c r="CL25" s="131"/>
      <c r="CM25" s="131"/>
      <c r="CN25" s="131"/>
      <c r="CO25" s="131"/>
      <c r="CP25" s="131"/>
      <c r="CQ25" s="131"/>
      <c r="CR25" s="131"/>
      <c r="CS25" s="131"/>
      <c r="CT25" s="131"/>
      <c r="CU25" s="131"/>
      <c r="CV25" s="131"/>
      <c r="CW25" s="131"/>
      <c r="CX25" s="131"/>
      <c r="CY25" s="131"/>
      <c r="CZ25" s="131"/>
      <c r="DA25" s="131"/>
      <c r="DB25" s="131"/>
      <c r="DC25" s="131"/>
      <c r="DD25" s="131"/>
      <c r="DE25" s="131"/>
      <c r="DF25" s="131"/>
      <c r="DG25" s="131"/>
      <c r="DH25" s="131"/>
      <c r="DI25" s="131"/>
      <c r="DJ25" s="131"/>
      <c r="DK25" s="131"/>
      <c r="DL25" s="131"/>
      <c r="DM25" s="131"/>
      <c r="DN25" s="131"/>
      <c r="DO25" s="131"/>
      <c r="DP25" s="131"/>
      <c r="DQ25" s="131"/>
      <c r="DR25" s="131"/>
      <c r="DS25" s="131"/>
      <c r="DT25" s="131"/>
      <c r="DU25" s="131"/>
      <c r="DV25" s="131"/>
      <c r="DW25" s="131"/>
      <c r="DX25" s="131"/>
      <c r="DY25" s="131"/>
      <c r="DZ25" s="131"/>
      <c r="EA25" s="131"/>
      <c r="EB25" s="131"/>
      <c r="EC25" s="131"/>
      <c r="ED25" s="131"/>
      <c r="EE25" s="131"/>
      <c r="EF25" s="131"/>
      <c r="EG25" s="131"/>
      <c r="EH25" s="131"/>
      <c r="EI25" s="131"/>
      <c r="EJ25" s="131"/>
      <c r="EK25" s="131"/>
      <c r="EL25" s="131"/>
      <c r="EM25" s="131"/>
      <c r="EN25" s="131"/>
      <c r="EO25" s="131"/>
      <c r="EP25" s="131"/>
      <c r="EQ25" s="131"/>
      <c r="ER25" s="131"/>
      <c r="ES25" s="131"/>
      <c r="ET25" s="131"/>
      <c r="EU25" s="131"/>
      <c r="EV25" s="131"/>
      <c r="EW25" s="131"/>
      <c r="EX25" s="131"/>
      <c r="EY25" s="131"/>
      <c r="EZ25" s="131"/>
      <c r="FA25" s="131"/>
      <c r="FB25" s="131"/>
      <c r="FC25" s="131"/>
      <c r="FD25" s="131"/>
      <c r="FE25" s="131"/>
      <c r="FF25" s="131"/>
      <c r="FG25" s="131"/>
      <c r="FH25" s="131"/>
      <c r="FI25" s="131"/>
      <c r="FJ25" s="131"/>
      <c r="FK25" s="131"/>
      <c r="FL25" s="131"/>
      <c r="FM25" s="131"/>
      <c r="FN25" s="131"/>
      <c r="FO25" s="131"/>
      <c r="FP25" s="131"/>
      <c r="FQ25" s="131"/>
      <c r="FR25" s="131"/>
      <c r="FS25" s="131"/>
      <c r="FT25" s="131"/>
      <c r="FU25" s="131"/>
      <c r="FV25" s="131"/>
      <c r="FW25" s="131"/>
      <c r="FX25" s="131"/>
      <c r="FY25" s="131"/>
      <c r="FZ25" s="131"/>
      <c r="GA25" s="131"/>
      <c r="GB25" s="131"/>
      <c r="GC25" s="131"/>
      <c r="GD25" s="131"/>
      <c r="GE25" s="131"/>
      <c r="GF25" s="131"/>
      <c r="GG25" s="131"/>
      <c r="GH25" s="131"/>
      <c r="GI25" s="131"/>
      <c r="GJ25" s="131"/>
      <c r="GK25" s="131"/>
      <c r="GL25" s="131"/>
      <c r="GM25" s="131"/>
      <c r="GN25" s="131"/>
      <c r="GO25" s="131"/>
      <c r="GP25" s="131"/>
      <c r="GQ25" s="131"/>
      <c r="GR25" s="131"/>
      <c r="GS25" s="131"/>
      <c r="GT25" s="131"/>
      <c r="GU25" s="131"/>
      <c r="GV25" s="131"/>
      <c r="GW25" s="131"/>
      <c r="GX25" s="131"/>
      <c r="GY25" s="131"/>
      <c r="GZ25" s="131"/>
      <c r="HA25" s="131"/>
      <c r="HB25" s="131"/>
      <c r="HC25" s="131"/>
      <c r="HD25" s="131"/>
      <c r="HE25" s="131"/>
      <c r="HF25" s="131"/>
      <c r="HG25" s="131"/>
      <c r="HH25" s="131"/>
      <c r="HI25" s="131"/>
      <c r="HJ25" s="131"/>
      <c r="HK25" s="131"/>
      <c r="HL25" s="131"/>
      <c r="HM25" s="131"/>
      <c r="HN25" s="131"/>
      <c r="HO25" s="131"/>
      <c r="HP25" s="131"/>
      <c r="HQ25" s="131"/>
      <c r="HR25" s="131"/>
      <c r="HS25" s="131"/>
      <c r="HT25" s="131"/>
      <c r="HU25" s="131"/>
      <c r="HV25" s="131"/>
      <c r="HW25" s="131"/>
      <c r="HX25" s="131"/>
      <c r="HY25" s="131"/>
      <c r="HZ25" s="131"/>
      <c r="IA25" s="131"/>
      <c r="IB25" s="131"/>
      <c r="IC25" s="131"/>
      <c r="ID25" s="131"/>
      <c r="IE25" s="131"/>
      <c r="IF25" s="131"/>
      <c r="IG25" s="131"/>
      <c r="IH25" s="131"/>
      <c r="II25" s="131"/>
      <c r="IJ25" s="131"/>
      <c r="IK25" s="131"/>
      <c r="IL25" s="131"/>
      <c r="IM25" s="131"/>
      <c r="IN25" s="131"/>
      <c r="IO25" s="131"/>
      <c r="IP25" s="131"/>
      <c r="IQ25" s="131"/>
      <c r="IR25" s="131"/>
      <c r="IS25" s="131"/>
      <c r="IT25" s="131"/>
      <c r="IU25" s="131"/>
      <c r="IV25" s="131"/>
      <c r="IW25" s="131"/>
      <c r="IX25" s="131"/>
      <c r="IY25" s="131"/>
      <c r="IZ25" s="131"/>
      <c r="JA25" s="131"/>
      <c r="JB25" s="131"/>
      <c r="JC25" s="131"/>
      <c r="JD25" s="131"/>
      <c r="JE25" s="131"/>
      <c r="JF25" s="131"/>
      <c r="JG25" s="131"/>
      <c r="JH25" s="131"/>
      <c r="JI25" s="131"/>
      <c r="JJ25" s="131"/>
      <c r="JK25" s="131"/>
      <c r="JL25" s="131"/>
      <c r="JM25" s="131"/>
      <c r="JN25" s="131"/>
      <c r="JO25" s="131"/>
      <c r="JP25" s="131"/>
      <c r="JQ25" s="131"/>
      <c r="JR25" s="131"/>
      <c r="JS25" s="131"/>
      <c r="JT25" s="131"/>
      <c r="JU25" s="131"/>
      <c r="JV25" s="131"/>
      <c r="JW25" s="131"/>
      <c r="JX25" s="131"/>
      <c r="JY25" s="131"/>
      <c r="JZ25" s="131"/>
      <c r="KA25" s="131"/>
      <c r="KB25" s="131"/>
      <c r="KC25" s="131"/>
      <c r="KD25" s="131"/>
      <c r="KE25" s="131"/>
      <c r="KF25" s="131"/>
      <c r="KG25" s="131"/>
      <c r="KH25" s="131"/>
      <c r="KI25" s="131"/>
      <c r="KJ25" s="131"/>
      <c r="KK25" s="131"/>
      <c r="KL25" s="131"/>
      <c r="KM25" s="131"/>
      <c r="KN25" s="131"/>
      <c r="KO25" s="131"/>
      <c r="KP25" s="131"/>
      <c r="KQ25" s="131"/>
      <c r="KR25" s="131"/>
      <c r="KS25" s="131"/>
      <c r="KT25" s="131"/>
      <c r="KU25" s="131"/>
      <c r="KV25" s="131"/>
      <c r="KW25" s="131"/>
      <c r="KX25" s="131"/>
      <c r="KY25" s="131"/>
      <c r="KZ25" s="131"/>
      <c r="LA25" s="131"/>
      <c r="LB25" s="131"/>
      <c r="LC25" s="131"/>
      <c r="LD25" s="131"/>
      <c r="LE25" s="131"/>
      <c r="LF25" s="131"/>
      <c r="LG25" s="131"/>
      <c r="LH25" s="131"/>
      <c r="LI25" s="131"/>
      <c r="LJ25" s="131"/>
      <c r="LK25" s="131"/>
      <c r="LL25" s="131"/>
      <c r="LM25" s="131"/>
      <c r="LN25" s="131"/>
      <c r="LO25" s="131"/>
      <c r="LP25" s="131"/>
      <c r="LQ25" s="131"/>
      <c r="LR25" s="131"/>
      <c r="LS25" s="131"/>
      <c r="LT25" s="131"/>
      <c r="LU25" s="131"/>
      <c r="LV25" s="131"/>
      <c r="LW25" s="131"/>
      <c r="LX25" s="131"/>
      <c r="LY25" s="131"/>
      <c r="LZ25" s="131"/>
      <c r="MA25" s="131"/>
      <c r="MB25" s="131"/>
      <c r="MC25" s="131"/>
      <c r="MD25" s="131"/>
      <c r="ME25" s="131"/>
      <c r="MF25" s="131"/>
      <c r="MG25" s="131"/>
      <c r="MH25" s="131"/>
      <c r="MI25" s="131"/>
      <c r="MJ25" s="131"/>
      <c r="MK25" s="131"/>
      <c r="ML25" s="131"/>
      <c r="MM25" s="131"/>
      <c r="MN25" s="131"/>
      <c r="MO25" s="131"/>
      <c r="MP25" s="131"/>
      <c r="MQ25" s="131"/>
      <c r="MR25" s="131"/>
      <c r="MS25" s="131"/>
      <c r="MT25" s="131"/>
      <c r="MU25" s="131"/>
      <c r="MV25" s="131"/>
      <c r="MW25" s="131"/>
      <c r="MX25" s="131"/>
      <c r="MY25" s="131"/>
      <c r="MZ25" s="131"/>
      <c r="NA25" s="131"/>
      <c r="NB25" s="131"/>
      <c r="NC25" s="131"/>
      <c r="ND25" s="131"/>
      <c r="NE25" s="131"/>
      <c r="NF25" s="131"/>
      <c r="NG25" s="131"/>
      <c r="NH25" s="131"/>
      <c r="NI25" s="131"/>
      <c r="NJ25" s="131"/>
      <c r="NK25" s="131"/>
      <c r="NL25" s="131"/>
      <c r="NM25" s="131"/>
      <c r="NN25" s="131"/>
      <c r="NO25" s="131"/>
      <c r="NP25" s="131"/>
      <c r="NQ25" s="131"/>
      <c r="NR25" s="131"/>
      <c r="NS25" s="131"/>
      <c r="NT25" s="131"/>
      <c r="NU25" s="131"/>
      <c r="NV25" s="131"/>
      <c r="NW25" s="131"/>
      <c r="NX25" s="131"/>
      <c r="NY25" s="131"/>
      <c r="NZ25" s="131"/>
      <c r="OA25" s="131"/>
      <c r="OB25" s="131"/>
      <c r="OC25" s="131"/>
      <c r="OD25" s="131"/>
      <c r="OE25" s="131"/>
      <c r="OF25" s="131"/>
      <c r="OG25" s="131"/>
      <c r="OH25" s="131"/>
      <c r="OI25" s="131"/>
      <c r="OJ25" s="131"/>
      <c r="OK25" s="131"/>
      <c r="OL25" s="131"/>
      <c r="OM25" s="131"/>
      <c r="ON25" s="131"/>
      <c r="OO25" s="131"/>
      <c r="OP25" s="131"/>
      <c r="OQ25" s="131"/>
      <c r="OR25" s="131"/>
      <c r="OS25" s="131"/>
      <c r="OT25" s="131"/>
      <c r="OU25" s="131"/>
      <c r="OV25" s="131"/>
      <c r="OW25" s="131"/>
      <c r="OX25" s="131"/>
      <c r="OY25" s="131"/>
      <c r="OZ25" s="131"/>
      <c r="PA25" s="131"/>
      <c r="PB25" s="131"/>
      <c r="PC25" s="131"/>
      <c r="PD25" s="131"/>
      <c r="PE25" s="131"/>
      <c r="PF25" s="131"/>
      <c r="PG25" s="131"/>
      <c r="PH25" s="131"/>
      <c r="PI25" s="131"/>
      <c r="PJ25" s="131"/>
      <c r="PK25" s="131"/>
      <c r="PL25" s="131"/>
      <c r="PM25" s="131"/>
      <c r="PN25" s="131"/>
      <c r="PO25" s="131"/>
      <c r="PP25" s="131"/>
      <c r="PQ25" s="131"/>
      <c r="PR25" s="131"/>
      <c r="PS25" s="131"/>
      <c r="PT25" s="131"/>
      <c r="PU25" s="131"/>
      <c r="PV25" s="131"/>
      <c r="PW25" s="131"/>
      <c r="PX25" s="131"/>
      <c r="PY25" s="131"/>
      <c r="PZ25" s="131"/>
      <c r="QA25" s="131"/>
      <c r="QB25" s="131"/>
      <c r="QC25" s="131"/>
      <c r="QD25" s="131"/>
      <c r="QE25" s="131"/>
      <c r="QF25" s="131"/>
      <c r="QG25" s="131"/>
      <c r="QH25" s="131"/>
      <c r="QI25" s="131"/>
      <c r="QJ25" s="131"/>
      <c r="QK25" s="131"/>
      <c r="QL25" s="131"/>
      <c r="QM25" s="131"/>
      <c r="QN25" s="131"/>
      <c r="QO25" s="131"/>
      <c r="QP25" s="131"/>
      <c r="QQ25" s="131"/>
      <c r="QR25" s="131"/>
      <c r="QS25" s="131"/>
      <c r="QT25" s="131"/>
      <c r="QU25" s="131"/>
      <c r="QV25" s="131"/>
      <c r="QW25" s="131"/>
      <c r="QX25" s="131"/>
      <c r="QY25" s="131"/>
      <c r="QZ25" s="131"/>
      <c r="RA25" s="131"/>
      <c r="RB25" s="131"/>
      <c r="RC25" s="131"/>
      <c r="RD25" s="131"/>
      <c r="RE25" s="131"/>
      <c r="RF25" s="131"/>
      <c r="RG25" s="131"/>
      <c r="RH25" s="131"/>
      <c r="RI25" s="131"/>
      <c r="RJ25" s="131"/>
      <c r="RK25" s="131"/>
      <c r="RL25" s="131"/>
      <c r="RM25" s="131"/>
      <c r="RN25" s="131"/>
      <c r="RO25" s="131"/>
      <c r="RP25" s="131"/>
      <c r="RQ25" s="131"/>
      <c r="RR25" s="131"/>
      <c r="RS25" s="131"/>
      <c r="RT25" s="131"/>
      <c r="RU25" s="131"/>
      <c r="RV25" s="131"/>
      <c r="RW25" s="131"/>
      <c r="RX25" s="131"/>
      <c r="RY25" s="131"/>
      <c r="RZ25" s="131"/>
      <c r="SA25" s="131"/>
      <c r="SB25" s="131"/>
      <c r="SC25" s="131"/>
      <c r="SD25" s="131"/>
      <c r="SE25" s="131"/>
      <c r="SF25" s="131"/>
      <c r="SG25" s="131"/>
      <c r="SH25" s="131"/>
      <c r="SI25" s="131"/>
      <c r="SJ25" s="131"/>
      <c r="SK25" s="131"/>
      <c r="SL25" s="131"/>
      <c r="SM25" s="131"/>
      <c r="SN25" s="131"/>
      <c r="SO25" s="131"/>
      <c r="SP25" s="131"/>
      <c r="SQ25" s="131"/>
      <c r="SR25" s="131"/>
      <c r="SS25" s="131"/>
      <c r="ST25" s="131"/>
      <c r="SU25" s="131"/>
      <c r="SV25" s="131"/>
      <c r="SW25" s="131"/>
      <c r="SX25" s="131"/>
      <c r="SY25" s="131"/>
      <c r="SZ25" s="131"/>
      <c r="TA25" s="131"/>
      <c r="TB25" s="131"/>
      <c r="TC25" s="131"/>
      <c r="TD25" s="131"/>
      <c r="TE25" s="131"/>
      <c r="TF25" s="131"/>
      <c r="TG25" s="131"/>
      <c r="TH25" s="131"/>
      <c r="TI25" s="131"/>
      <c r="TJ25" s="131"/>
      <c r="TK25" s="131"/>
      <c r="TL25" s="131"/>
      <c r="TM25" s="131"/>
      <c r="TN25" s="131"/>
      <c r="TO25" s="131"/>
      <c r="TP25" s="131"/>
      <c r="TQ25" s="131"/>
      <c r="TR25" s="131"/>
    </row>
    <row r="26" spans="1:538" s="136" customFormat="1" ht="24.95" customHeight="1" x14ac:dyDescent="0.25">
      <c r="A26" s="133">
        <v>23</v>
      </c>
      <c r="B26" s="134" t="s">
        <v>52</v>
      </c>
      <c r="C26" s="129">
        <v>63366236320.990005</v>
      </c>
      <c r="D26" s="130">
        <v>61335531821.693008</v>
      </c>
      <c r="E26" s="221">
        <f>Table38468634533267589378[[#This Row],[DEBT STOCK AS AT Q2, 2020]]/Table38468634533267589378[[#This Row],[DEBT STOCK AS AT Q2, 2019]]-1</f>
        <v>3.3108125730455962E-2</v>
      </c>
      <c r="F26" s="223">
        <f>Table38468634533267589378[[#This Row],[DEBT STOCK AS AT Q2, 2020]]/Table38468634533267589378[[#Totals],[DEBT STOCK AS AT Q2, 2020]]</f>
        <v>1.5124292968909476E-2</v>
      </c>
      <c r="G26" s="131"/>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1"/>
      <c r="AJ26" s="131"/>
      <c r="AK26" s="131"/>
      <c r="AL26" s="131"/>
      <c r="AM26" s="131"/>
      <c r="AN26" s="131"/>
      <c r="AO26" s="131"/>
      <c r="AP26" s="131"/>
      <c r="AQ26" s="131"/>
      <c r="AR26" s="131"/>
      <c r="AS26" s="131"/>
      <c r="AT26" s="131"/>
      <c r="AU26" s="131"/>
      <c r="AV26" s="131"/>
      <c r="AW26" s="131"/>
      <c r="AX26" s="131"/>
      <c r="AY26" s="131"/>
      <c r="AZ26" s="131"/>
      <c r="BA26" s="131"/>
      <c r="BB26" s="131"/>
      <c r="BC26" s="131"/>
      <c r="BD26" s="131"/>
      <c r="BE26" s="131"/>
      <c r="BF26" s="131"/>
      <c r="BG26" s="131"/>
      <c r="BH26" s="131"/>
      <c r="BI26" s="131"/>
      <c r="BJ26" s="131"/>
      <c r="BK26" s="131"/>
      <c r="BL26" s="131"/>
      <c r="BM26" s="131"/>
      <c r="BN26" s="131"/>
      <c r="BO26" s="131"/>
      <c r="BP26" s="131"/>
      <c r="BQ26" s="131"/>
      <c r="BR26" s="131"/>
      <c r="BS26" s="131"/>
      <c r="BT26" s="131"/>
      <c r="BU26" s="131"/>
      <c r="BV26" s="131"/>
      <c r="BW26" s="131"/>
      <c r="BX26" s="131"/>
      <c r="BY26" s="131"/>
      <c r="BZ26" s="131"/>
      <c r="CA26" s="131"/>
      <c r="CB26" s="131"/>
      <c r="CC26" s="131"/>
      <c r="CD26" s="131"/>
      <c r="CE26" s="131"/>
      <c r="CF26" s="131"/>
      <c r="CG26" s="131"/>
      <c r="CH26" s="131"/>
      <c r="CI26" s="131"/>
      <c r="CJ26" s="131"/>
      <c r="CK26" s="131"/>
      <c r="CL26" s="131"/>
      <c r="CM26" s="131"/>
      <c r="CN26" s="131"/>
      <c r="CO26" s="131"/>
      <c r="CP26" s="131"/>
      <c r="CQ26" s="131"/>
      <c r="CR26" s="131"/>
      <c r="CS26" s="131"/>
      <c r="CT26" s="131"/>
      <c r="CU26" s="131"/>
      <c r="CV26" s="131"/>
      <c r="CW26" s="131"/>
      <c r="CX26" s="131"/>
      <c r="CY26" s="131"/>
      <c r="CZ26" s="131"/>
      <c r="DA26" s="131"/>
      <c r="DB26" s="131"/>
      <c r="DC26" s="131"/>
      <c r="DD26" s="131"/>
      <c r="DE26" s="131"/>
      <c r="DF26" s="131"/>
      <c r="DG26" s="131"/>
      <c r="DH26" s="131"/>
      <c r="DI26" s="131"/>
      <c r="DJ26" s="131"/>
      <c r="DK26" s="131"/>
      <c r="DL26" s="131"/>
      <c r="DM26" s="131"/>
      <c r="DN26" s="131"/>
      <c r="DO26" s="131"/>
      <c r="DP26" s="131"/>
      <c r="DQ26" s="131"/>
      <c r="DR26" s="131"/>
      <c r="DS26" s="131"/>
      <c r="DT26" s="131"/>
      <c r="DU26" s="131"/>
      <c r="DV26" s="131"/>
      <c r="DW26" s="131"/>
      <c r="DX26" s="131"/>
      <c r="DY26" s="131"/>
      <c r="DZ26" s="131"/>
      <c r="EA26" s="131"/>
      <c r="EB26" s="131"/>
      <c r="EC26" s="131"/>
      <c r="ED26" s="131"/>
      <c r="EE26" s="131"/>
      <c r="EF26" s="131"/>
      <c r="EG26" s="131"/>
      <c r="EH26" s="131"/>
      <c r="EI26" s="131"/>
      <c r="EJ26" s="131"/>
      <c r="EK26" s="131"/>
      <c r="EL26" s="131"/>
      <c r="EM26" s="131"/>
      <c r="EN26" s="131"/>
      <c r="EO26" s="131"/>
      <c r="EP26" s="131"/>
      <c r="EQ26" s="131"/>
      <c r="ER26" s="131"/>
      <c r="ES26" s="131"/>
      <c r="ET26" s="131"/>
      <c r="EU26" s="131"/>
      <c r="EV26" s="131"/>
      <c r="EW26" s="131"/>
      <c r="EX26" s="131"/>
      <c r="EY26" s="131"/>
      <c r="EZ26" s="131"/>
      <c r="FA26" s="131"/>
      <c r="FB26" s="131"/>
      <c r="FC26" s="131"/>
      <c r="FD26" s="131"/>
      <c r="FE26" s="131"/>
      <c r="FF26" s="131"/>
      <c r="FG26" s="131"/>
      <c r="FH26" s="131"/>
      <c r="FI26" s="131"/>
      <c r="FJ26" s="131"/>
      <c r="FK26" s="131"/>
      <c r="FL26" s="131"/>
      <c r="FM26" s="131"/>
      <c r="FN26" s="131"/>
      <c r="FO26" s="131"/>
      <c r="FP26" s="131"/>
      <c r="FQ26" s="131"/>
      <c r="FR26" s="131"/>
      <c r="FS26" s="131"/>
      <c r="FT26" s="131"/>
      <c r="FU26" s="131"/>
      <c r="FV26" s="131"/>
      <c r="FW26" s="131"/>
      <c r="FX26" s="131"/>
      <c r="FY26" s="131"/>
      <c r="FZ26" s="131"/>
      <c r="GA26" s="131"/>
      <c r="GB26" s="131"/>
      <c r="GC26" s="131"/>
      <c r="GD26" s="131"/>
      <c r="GE26" s="131"/>
      <c r="GF26" s="131"/>
      <c r="GG26" s="131"/>
      <c r="GH26" s="131"/>
      <c r="GI26" s="131"/>
      <c r="GJ26" s="131"/>
      <c r="GK26" s="131"/>
      <c r="GL26" s="131"/>
      <c r="GM26" s="131"/>
      <c r="GN26" s="131"/>
      <c r="GO26" s="131"/>
      <c r="GP26" s="131"/>
      <c r="GQ26" s="131"/>
      <c r="GR26" s="131"/>
      <c r="GS26" s="131"/>
      <c r="GT26" s="131"/>
      <c r="GU26" s="131"/>
      <c r="GV26" s="131"/>
      <c r="GW26" s="131"/>
      <c r="GX26" s="131"/>
      <c r="GY26" s="131"/>
      <c r="GZ26" s="131"/>
      <c r="HA26" s="131"/>
      <c r="HB26" s="131"/>
      <c r="HC26" s="131"/>
      <c r="HD26" s="131"/>
      <c r="HE26" s="131"/>
      <c r="HF26" s="131"/>
      <c r="HG26" s="131"/>
      <c r="HH26" s="131"/>
      <c r="HI26" s="131"/>
      <c r="HJ26" s="131"/>
      <c r="HK26" s="131"/>
      <c r="HL26" s="131"/>
      <c r="HM26" s="131"/>
      <c r="HN26" s="131"/>
      <c r="HO26" s="131"/>
      <c r="HP26" s="131"/>
      <c r="HQ26" s="131"/>
      <c r="HR26" s="131"/>
      <c r="HS26" s="131"/>
      <c r="HT26" s="131"/>
      <c r="HU26" s="131"/>
      <c r="HV26" s="131"/>
      <c r="HW26" s="131"/>
      <c r="HX26" s="131"/>
      <c r="HY26" s="131"/>
      <c r="HZ26" s="131"/>
      <c r="IA26" s="131"/>
      <c r="IB26" s="131"/>
      <c r="IC26" s="131"/>
      <c r="ID26" s="131"/>
      <c r="IE26" s="131"/>
      <c r="IF26" s="131"/>
      <c r="IG26" s="131"/>
      <c r="IH26" s="131"/>
      <c r="II26" s="131"/>
      <c r="IJ26" s="131"/>
      <c r="IK26" s="131"/>
      <c r="IL26" s="131"/>
      <c r="IM26" s="131"/>
      <c r="IN26" s="131"/>
      <c r="IO26" s="131"/>
      <c r="IP26" s="131"/>
      <c r="IQ26" s="131"/>
      <c r="IR26" s="131"/>
      <c r="IS26" s="131"/>
      <c r="IT26" s="131"/>
      <c r="IU26" s="131"/>
      <c r="IV26" s="131"/>
      <c r="IW26" s="131"/>
      <c r="IX26" s="131"/>
      <c r="IY26" s="131"/>
      <c r="IZ26" s="131"/>
      <c r="JA26" s="131"/>
      <c r="JB26" s="131"/>
      <c r="JC26" s="131"/>
      <c r="JD26" s="131"/>
      <c r="JE26" s="131"/>
      <c r="JF26" s="131"/>
      <c r="JG26" s="131"/>
      <c r="JH26" s="131"/>
      <c r="JI26" s="131"/>
      <c r="JJ26" s="131"/>
      <c r="JK26" s="131"/>
      <c r="JL26" s="131"/>
      <c r="JM26" s="131"/>
      <c r="JN26" s="131"/>
      <c r="JO26" s="131"/>
      <c r="JP26" s="131"/>
      <c r="JQ26" s="131"/>
      <c r="JR26" s="131"/>
      <c r="JS26" s="131"/>
      <c r="JT26" s="131"/>
      <c r="JU26" s="131"/>
      <c r="JV26" s="131"/>
      <c r="JW26" s="131"/>
      <c r="JX26" s="131"/>
      <c r="JY26" s="131"/>
      <c r="JZ26" s="131"/>
      <c r="KA26" s="131"/>
      <c r="KB26" s="131"/>
      <c r="KC26" s="131"/>
      <c r="KD26" s="131"/>
      <c r="KE26" s="131"/>
      <c r="KF26" s="131"/>
      <c r="KG26" s="131"/>
      <c r="KH26" s="131"/>
      <c r="KI26" s="131"/>
      <c r="KJ26" s="131"/>
      <c r="KK26" s="131"/>
      <c r="KL26" s="131"/>
      <c r="KM26" s="131"/>
      <c r="KN26" s="131"/>
      <c r="KO26" s="131"/>
      <c r="KP26" s="131"/>
      <c r="KQ26" s="131"/>
      <c r="KR26" s="131"/>
      <c r="KS26" s="131"/>
      <c r="KT26" s="131"/>
      <c r="KU26" s="131"/>
      <c r="KV26" s="131"/>
      <c r="KW26" s="131"/>
      <c r="KX26" s="131"/>
      <c r="KY26" s="131"/>
      <c r="KZ26" s="131"/>
      <c r="LA26" s="131"/>
      <c r="LB26" s="131"/>
      <c r="LC26" s="131"/>
      <c r="LD26" s="131"/>
      <c r="LE26" s="131"/>
      <c r="LF26" s="131"/>
      <c r="LG26" s="131"/>
      <c r="LH26" s="131"/>
      <c r="LI26" s="131"/>
      <c r="LJ26" s="131"/>
      <c r="LK26" s="131"/>
      <c r="LL26" s="131"/>
      <c r="LM26" s="131"/>
      <c r="LN26" s="131"/>
      <c r="LO26" s="131"/>
      <c r="LP26" s="131"/>
      <c r="LQ26" s="131"/>
      <c r="LR26" s="131"/>
      <c r="LS26" s="131"/>
      <c r="LT26" s="131"/>
      <c r="LU26" s="131"/>
      <c r="LV26" s="131"/>
      <c r="LW26" s="131"/>
      <c r="LX26" s="131"/>
      <c r="LY26" s="131"/>
      <c r="LZ26" s="131"/>
      <c r="MA26" s="131"/>
      <c r="MB26" s="131"/>
      <c r="MC26" s="131"/>
      <c r="MD26" s="131"/>
      <c r="ME26" s="131"/>
      <c r="MF26" s="131"/>
      <c r="MG26" s="131"/>
      <c r="MH26" s="131"/>
      <c r="MI26" s="131"/>
      <c r="MJ26" s="131"/>
      <c r="MK26" s="131"/>
      <c r="ML26" s="131"/>
      <c r="MM26" s="131"/>
      <c r="MN26" s="131"/>
      <c r="MO26" s="131"/>
      <c r="MP26" s="131"/>
      <c r="MQ26" s="131"/>
      <c r="MR26" s="131"/>
      <c r="MS26" s="131"/>
      <c r="MT26" s="131"/>
      <c r="MU26" s="131"/>
      <c r="MV26" s="131"/>
      <c r="MW26" s="131"/>
      <c r="MX26" s="131"/>
      <c r="MY26" s="131"/>
      <c r="MZ26" s="131"/>
      <c r="NA26" s="131"/>
      <c r="NB26" s="131"/>
      <c r="NC26" s="131"/>
      <c r="ND26" s="131"/>
      <c r="NE26" s="131"/>
      <c r="NF26" s="131"/>
      <c r="NG26" s="131"/>
      <c r="NH26" s="131"/>
      <c r="NI26" s="131"/>
      <c r="NJ26" s="131"/>
      <c r="NK26" s="131"/>
      <c r="NL26" s="131"/>
      <c r="NM26" s="131"/>
      <c r="NN26" s="131"/>
      <c r="NO26" s="131"/>
      <c r="NP26" s="131"/>
      <c r="NQ26" s="131"/>
      <c r="NR26" s="131"/>
      <c r="NS26" s="131"/>
      <c r="NT26" s="131"/>
      <c r="NU26" s="131"/>
      <c r="NV26" s="131"/>
      <c r="NW26" s="131"/>
      <c r="NX26" s="131"/>
      <c r="NY26" s="131"/>
      <c r="NZ26" s="131"/>
      <c r="OA26" s="131"/>
      <c r="OB26" s="131"/>
      <c r="OC26" s="131"/>
      <c r="OD26" s="131"/>
      <c r="OE26" s="131"/>
      <c r="OF26" s="131"/>
      <c r="OG26" s="131"/>
      <c r="OH26" s="131"/>
      <c r="OI26" s="131"/>
      <c r="OJ26" s="131"/>
      <c r="OK26" s="131"/>
      <c r="OL26" s="131"/>
      <c r="OM26" s="131"/>
      <c r="ON26" s="131"/>
      <c r="OO26" s="131"/>
      <c r="OP26" s="131"/>
      <c r="OQ26" s="131"/>
      <c r="OR26" s="131"/>
      <c r="OS26" s="131"/>
      <c r="OT26" s="131"/>
      <c r="OU26" s="131"/>
      <c r="OV26" s="131"/>
      <c r="OW26" s="131"/>
      <c r="OX26" s="131"/>
      <c r="OY26" s="131"/>
      <c r="OZ26" s="131"/>
      <c r="PA26" s="131"/>
      <c r="PB26" s="131"/>
      <c r="PC26" s="131"/>
      <c r="PD26" s="131"/>
      <c r="PE26" s="131"/>
      <c r="PF26" s="131"/>
      <c r="PG26" s="131"/>
      <c r="PH26" s="131"/>
      <c r="PI26" s="131"/>
      <c r="PJ26" s="131"/>
      <c r="PK26" s="131"/>
      <c r="PL26" s="131"/>
      <c r="PM26" s="131"/>
      <c r="PN26" s="131"/>
      <c r="PO26" s="131"/>
      <c r="PP26" s="131"/>
      <c r="PQ26" s="131"/>
      <c r="PR26" s="131"/>
      <c r="PS26" s="131"/>
      <c r="PT26" s="131"/>
      <c r="PU26" s="131"/>
      <c r="PV26" s="131"/>
      <c r="PW26" s="131"/>
      <c r="PX26" s="131"/>
      <c r="PY26" s="131"/>
      <c r="PZ26" s="131"/>
      <c r="QA26" s="131"/>
      <c r="QB26" s="131"/>
      <c r="QC26" s="131"/>
      <c r="QD26" s="131"/>
      <c r="QE26" s="131"/>
      <c r="QF26" s="131"/>
      <c r="QG26" s="131"/>
      <c r="QH26" s="131"/>
      <c r="QI26" s="131"/>
      <c r="QJ26" s="131"/>
      <c r="QK26" s="131"/>
      <c r="QL26" s="131"/>
      <c r="QM26" s="131"/>
      <c r="QN26" s="131"/>
      <c r="QO26" s="131"/>
      <c r="QP26" s="131"/>
      <c r="QQ26" s="131"/>
      <c r="QR26" s="131"/>
      <c r="QS26" s="131"/>
      <c r="QT26" s="131"/>
      <c r="QU26" s="131"/>
      <c r="QV26" s="131"/>
      <c r="QW26" s="131"/>
      <c r="QX26" s="131"/>
      <c r="QY26" s="131"/>
      <c r="QZ26" s="131"/>
      <c r="RA26" s="131"/>
      <c r="RB26" s="131"/>
      <c r="RC26" s="131"/>
      <c r="RD26" s="131"/>
      <c r="RE26" s="131"/>
      <c r="RF26" s="131"/>
      <c r="RG26" s="131"/>
      <c r="RH26" s="131"/>
      <c r="RI26" s="131"/>
      <c r="RJ26" s="131"/>
      <c r="RK26" s="131"/>
      <c r="RL26" s="131"/>
      <c r="RM26" s="131"/>
      <c r="RN26" s="131"/>
      <c r="RO26" s="131"/>
      <c r="RP26" s="131"/>
      <c r="RQ26" s="131"/>
      <c r="RR26" s="131"/>
      <c r="RS26" s="131"/>
      <c r="RT26" s="131"/>
      <c r="RU26" s="131"/>
      <c r="RV26" s="131"/>
      <c r="RW26" s="131"/>
      <c r="RX26" s="131"/>
      <c r="RY26" s="131"/>
      <c r="RZ26" s="131"/>
      <c r="SA26" s="131"/>
      <c r="SB26" s="131"/>
      <c r="SC26" s="131"/>
      <c r="SD26" s="131"/>
      <c r="SE26" s="131"/>
      <c r="SF26" s="131"/>
      <c r="SG26" s="131"/>
      <c r="SH26" s="131"/>
      <c r="SI26" s="131"/>
      <c r="SJ26" s="131"/>
      <c r="SK26" s="131"/>
      <c r="SL26" s="131"/>
      <c r="SM26" s="131"/>
      <c r="SN26" s="131"/>
      <c r="SO26" s="131"/>
      <c r="SP26" s="131"/>
      <c r="SQ26" s="131"/>
      <c r="SR26" s="131"/>
      <c r="SS26" s="131"/>
      <c r="ST26" s="131"/>
      <c r="SU26" s="131"/>
      <c r="SV26" s="131"/>
      <c r="SW26" s="131"/>
      <c r="SX26" s="131"/>
      <c r="SY26" s="131"/>
      <c r="SZ26" s="131"/>
      <c r="TA26" s="131"/>
      <c r="TB26" s="131"/>
      <c r="TC26" s="131"/>
      <c r="TD26" s="131"/>
      <c r="TE26" s="131"/>
      <c r="TF26" s="131"/>
      <c r="TG26" s="131"/>
      <c r="TH26" s="131"/>
      <c r="TI26" s="131"/>
      <c r="TJ26" s="131"/>
      <c r="TK26" s="131"/>
      <c r="TL26" s="131"/>
      <c r="TM26" s="131"/>
      <c r="TN26" s="131"/>
      <c r="TO26" s="131"/>
      <c r="TP26" s="131"/>
      <c r="TQ26" s="131"/>
      <c r="TR26" s="131"/>
    </row>
    <row r="27" spans="1:538" s="137" customFormat="1" ht="24.95" customHeight="1" x14ac:dyDescent="0.25">
      <c r="A27" s="133">
        <v>24</v>
      </c>
      <c r="B27" s="134" t="s">
        <v>51</v>
      </c>
      <c r="C27" s="129">
        <v>493318231673.71741</v>
      </c>
      <c r="D27" s="130">
        <v>479047606006.3197</v>
      </c>
      <c r="E27" s="221">
        <f>Table38468634533267589378[[#This Row],[DEBT STOCK AS AT Q2, 2020]]/Table38468634533267589378[[#This Row],[DEBT STOCK AS AT Q2, 2019]]-1</f>
        <v>2.9789577253851229E-2</v>
      </c>
      <c r="F27" s="223">
        <f>Table38468634533267589378[[#This Row],[DEBT STOCK AS AT Q2, 2020]]/Table38468634533267589378[[#Totals],[DEBT STOCK AS AT Q2, 2020]]</f>
        <v>0.1177455044819536</v>
      </c>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1"/>
      <c r="AL27" s="131"/>
      <c r="AM27" s="131"/>
      <c r="AN27" s="131"/>
      <c r="AO27" s="131"/>
      <c r="AP27" s="131"/>
      <c r="AQ27" s="131"/>
      <c r="AR27" s="131"/>
      <c r="AS27" s="131"/>
      <c r="AT27" s="131"/>
      <c r="AU27" s="131"/>
      <c r="AV27" s="131"/>
      <c r="AW27" s="131"/>
      <c r="AX27" s="131"/>
      <c r="AY27" s="131"/>
      <c r="AZ27" s="131"/>
      <c r="BA27" s="131"/>
      <c r="BB27" s="131"/>
      <c r="BC27" s="131"/>
      <c r="BD27" s="131"/>
      <c r="BE27" s="131"/>
      <c r="BF27" s="131"/>
      <c r="BG27" s="131"/>
      <c r="BH27" s="131"/>
      <c r="BI27" s="131"/>
      <c r="BJ27" s="131"/>
      <c r="BK27" s="131"/>
      <c r="BL27" s="131"/>
      <c r="BM27" s="131"/>
      <c r="BN27" s="131"/>
      <c r="BO27" s="131"/>
      <c r="BP27" s="131"/>
      <c r="BQ27" s="131"/>
      <c r="BR27" s="131"/>
      <c r="BS27" s="131"/>
      <c r="BT27" s="131"/>
      <c r="BU27" s="131"/>
      <c r="BV27" s="131"/>
      <c r="BW27" s="131"/>
      <c r="BX27" s="131"/>
      <c r="BY27" s="131"/>
      <c r="BZ27" s="131"/>
      <c r="CA27" s="131"/>
      <c r="CB27" s="131"/>
      <c r="CC27" s="131"/>
      <c r="CD27" s="131"/>
      <c r="CE27" s="131"/>
      <c r="CF27" s="131"/>
      <c r="CG27" s="131"/>
      <c r="CH27" s="131"/>
      <c r="CI27" s="131"/>
      <c r="CJ27" s="131"/>
      <c r="CK27" s="131"/>
      <c r="CL27" s="131"/>
      <c r="CM27" s="131"/>
      <c r="CN27" s="131"/>
      <c r="CO27" s="131"/>
      <c r="CP27" s="131"/>
      <c r="CQ27" s="131"/>
      <c r="CR27" s="131"/>
      <c r="CS27" s="131"/>
      <c r="CT27" s="131"/>
      <c r="CU27" s="131"/>
      <c r="CV27" s="131"/>
      <c r="CW27" s="131"/>
      <c r="CX27" s="131"/>
      <c r="CY27" s="131"/>
      <c r="CZ27" s="131"/>
      <c r="DA27" s="131"/>
      <c r="DB27" s="131"/>
      <c r="DC27" s="131"/>
      <c r="DD27" s="131"/>
      <c r="DE27" s="131"/>
      <c r="DF27" s="131"/>
      <c r="DG27" s="131"/>
      <c r="DH27" s="131"/>
      <c r="DI27" s="131"/>
      <c r="DJ27" s="131"/>
      <c r="DK27" s="131"/>
      <c r="DL27" s="131"/>
      <c r="DM27" s="131"/>
      <c r="DN27" s="131"/>
      <c r="DO27" s="131"/>
      <c r="DP27" s="131"/>
      <c r="DQ27" s="131"/>
      <c r="DR27" s="131"/>
      <c r="DS27" s="131"/>
      <c r="DT27" s="131"/>
      <c r="DU27" s="131"/>
      <c r="DV27" s="131"/>
      <c r="DW27" s="131"/>
      <c r="DX27" s="131"/>
      <c r="DY27" s="131"/>
      <c r="DZ27" s="131"/>
      <c r="EA27" s="131"/>
      <c r="EB27" s="131"/>
      <c r="EC27" s="131"/>
      <c r="ED27" s="131"/>
      <c r="EE27" s="131"/>
      <c r="EF27" s="131"/>
      <c r="EG27" s="131"/>
      <c r="EH27" s="131"/>
      <c r="EI27" s="131"/>
      <c r="EJ27" s="131"/>
      <c r="EK27" s="131"/>
      <c r="EL27" s="131"/>
      <c r="EM27" s="131"/>
      <c r="EN27" s="131"/>
      <c r="EO27" s="131"/>
      <c r="EP27" s="131"/>
      <c r="EQ27" s="131"/>
      <c r="ER27" s="131"/>
      <c r="ES27" s="131"/>
      <c r="ET27" s="131"/>
      <c r="EU27" s="131"/>
      <c r="EV27" s="131"/>
      <c r="EW27" s="131"/>
      <c r="EX27" s="131"/>
      <c r="EY27" s="131"/>
      <c r="EZ27" s="131"/>
      <c r="FA27" s="131"/>
      <c r="FB27" s="131"/>
      <c r="FC27" s="131"/>
      <c r="FD27" s="131"/>
      <c r="FE27" s="131"/>
      <c r="FF27" s="131"/>
      <c r="FG27" s="131"/>
      <c r="FH27" s="131"/>
      <c r="FI27" s="131"/>
      <c r="FJ27" s="131"/>
      <c r="FK27" s="131"/>
      <c r="FL27" s="131"/>
      <c r="FM27" s="131"/>
      <c r="FN27" s="131"/>
      <c r="FO27" s="131"/>
      <c r="FP27" s="131"/>
      <c r="FQ27" s="131"/>
      <c r="FR27" s="131"/>
      <c r="FS27" s="131"/>
      <c r="FT27" s="131"/>
      <c r="FU27" s="131"/>
      <c r="FV27" s="131"/>
      <c r="FW27" s="131"/>
      <c r="FX27" s="131"/>
      <c r="FY27" s="131"/>
      <c r="FZ27" s="131"/>
      <c r="GA27" s="131"/>
      <c r="GB27" s="131"/>
      <c r="GC27" s="131"/>
      <c r="GD27" s="131"/>
      <c r="GE27" s="131"/>
      <c r="GF27" s="131"/>
      <c r="GG27" s="131"/>
      <c r="GH27" s="131"/>
      <c r="GI27" s="131"/>
      <c r="GJ27" s="131"/>
      <c r="GK27" s="131"/>
      <c r="GL27" s="131"/>
      <c r="GM27" s="131"/>
      <c r="GN27" s="131"/>
      <c r="GO27" s="131"/>
      <c r="GP27" s="131"/>
      <c r="GQ27" s="131"/>
      <c r="GR27" s="131"/>
      <c r="GS27" s="131"/>
      <c r="GT27" s="131"/>
      <c r="GU27" s="131"/>
      <c r="GV27" s="131"/>
      <c r="GW27" s="131"/>
      <c r="GX27" s="131"/>
      <c r="GY27" s="131"/>
      <c r="GZ27" s="131"/>
      <c r="HA27" s="131"/>
      <c r="HB27" s="131"/>
      <c r="HC27" s="131"/>
      <c r="HD27" s="131"/>
      <c r="HE27" s="131"/>
      <c r="HF27" s="131"/>
      <c r="HG27" s="131"/>
      <c r="HH27" s="131"/>
      <c r="HI27" s="131"/>
      <c r="HJ27" s="131"/>
      <c r="HK27" s="131"/>
      <c r="HL27" s="131"/>
      <c r="HM27" s="131"/>
      <c r="HN27" s="131"/>
      <c r="HO27" s="131"/>
      <c r="HP27" s="131"/>
      <c r="HQ27" s="131"/>
      <c r="HR27" s="131"/>
      <c r="HS27" s="131"/>
      <c r="HT27" s="131"/>
      <c r="HU27" s="131"/>
      <c r="HV27" s="131"/>
      <c r="HW27" s="131"/>
      <c r="HX27" s="131"/>
      <c r="HY27" s="131"/>
      <c r="HZ27" s="131"/>
      <c r="IA27" s="131"/>
      <c r="IB27" s="131"/>
      <c r="IC27" s="131"/>
      <c r="ID27" s="131"/>
      <c r="IE27" s="131"/>
      <c r="IF27" s="131"/>
      <c r="IG27" s="131"/>
      <c r="IH27" s="131"/>
      <c r="II27" s="131"/>
      <c r="IJ27" s="131"/>
      <c r="IK27" s="131"/>
      <c r="IL27" s="131"/>
      <c r="IM27" s="131"/>
      <c r="IN27" s="131"/>
      <c r="IO27" s="131"/>
      <c r="IP27" s="131"/>
      <c r="IQ27" s="131"/>
      <c r="IR27" s="131"/>
      <c r="IS27" s="131"/>
      <c r="IT27" s="131"/>
      <c r="IU27" s="131"/>
      <c r="IV27" s="131"/>
      <c r="IW27" s="131"/>
      <c r="IX27" s="131"/>
      <c r="IY27" s="131"/>
      <c r="IZ27" s="131"/>
      <c r="JA27" s="131"/>
      <c r="JB27" s="131"/>
      <c r="JC27" s="131"/>
      <c r="JD27" s="131"/>
      <c r="JE27" s="131"/>
      <c r="JF27" s="131"/>
      <c r="JG27" s="131"/>
      <c r="JH27" s="131"/>
      <c r="JI27" s="131"/>
      <c r="JJ27" s="131"/>
      <c r="JK27" s="131"/>
      <c r="JL27" s="131"/>
      <c r="JM27" s="131"/>
      <c r="JN27" s="131"/>
      <c r="JO27" s="131"/>
      <c r="JP27" s="131"/>
      <c r="JQ27" s="131"/>
      <c r="JR27" s="131"/>
      <c r="JS27" s="131"/>
      <c r="JT27" s="131"/>
      <c r="JU27" s="131"/>
      <c r="JV27" s="131"/>
      <c r="JW27" s="131"/>
      <c r="JX27" s="131"/>
      <c r="JY27" s="131"/>
      <c r="JZ27" s="131"/>
      <c r="KA27" s="131"/>
      <c r="KB27" s="131"/>
      <c r="KC27" s="131"/>
      <c r="KD27" s="131"/>
      <c r="KE27" s="131"/>
      <c r="KF27" s="131"/>
      <c r="KG27" s="131"/>
      <c r="KH27" s="131"/>
      <c r="KI27" s="131"/>
      <c r="KJ27" s="131"/>
      <c r="KK27" s="131"/>
      <c r="KL27" s="131"/>
      <c r="KM27" s="131"/>
      <c r="KN27" s="131"/>
      <c r="KO27" s="131"/>
      <c r="KP27" s="131"/>
      <c r="KQ27" s="131"/>
      <c r="KR27" s="131"/>
      <c r="KS27" s="131"/>
      <c r="KT27" s="131"/>
      <c r="KU27" s="131"/>
      <c r="KV27" s="131"/>
      <c r="KW27" s="131"/>
      <c r="KX27" s="131"/>
      <c r="KY27" s="131"/>
      <c r="KZ27" s="131"/>
      <c r="LA27" s="131"/>
      <c r="LB27" s="131"/>
      <c r="LC27" s="131"/>
      <c r="LD27" s="131"/>
      <c r="LE27" s="131"/>
      <c r="LF27" s="131"/>
      <c r="LG27" s="131"/>
      <c r="LH27" s="131"/>
      <c r="LI27" s="131"/>
      <c r="LJ27" s="131"/>
      <c r="LK27" s="131"/>
      <c r="LL27" s="131"/>
      <c r="LM27" s="131"/>
      <c r="LN27" s="131"/>
      <c r="LO27" s="131"/>
      <c r="LP27" s="131"/>
      <c r="LQ27" s="131"/>
      <c r="LR27" s="131"/>
      <c r="LS27" s="131"/>
      <c r="LT27" s="131"/>
      <c r="LU27" s="131"/>
      <c r="LV27" s="131"/>
      <c r="LW27" s="131"/>
      <c r="LX27" s="131"/>
      <c r="LY27" s="131"/>
      <c r="LZ27" s="131"/>
      <c r="MA27" s="131"/>
      <c r="MB27" s="131"/>
      <c r="MC27" s="131"/>
      <c r="MD27" s="131"/>
      <c r="ME27" s="131"/>
      <c r="MF27" s="131"/>
      <c r="MG27" s="131"/>
      <c r="MH27" s="131"/>
      <c r="MI27" s="131"/>
      <c r="MJ27" s="131"/>
      <c r="MK27" s="131"/>
      <c r="ML27" s="131"/>
      <c r="MM27" s="131"/>
      <c r="MN27" s="131"/>
      <c r="MO27" s="131"/>
      <c r="MP27" s="131"/>
      <c r="MQ27" s="131"/>
      <c r="MR27" s="131"/>
      <c r="MS27" s="131"/>
      <c r="MT27" s="131"/>
      <c r="MU27" s="131"/>
      <c r="MV27" s="131"/>
      <c r="MW27" s="131"/>
      <c r="MX27" s="131"/>
      <c r="MY27" s="131"/>
      <c r="MZ27" s="131"/>
      <c r="NA27" s="131"/>
      <c r="NB27" s="131"/>
      <c r="NC27" s="131"/>
      <c r="ND27" s="131"/>
      <c r="NE27" s="131"/>
      <c r="NF27" s="131"/>
      <c r="NG27" s="131"/>
      <c r="NH27" s="131"/>
      <c r="NI27" s="131"/>
      <c r="NJ27" s="131"/>
      <c r="NK27" s="131"/>
      <c r="NL27" s="131"/>
      <c r="NM27" s="131"/>
      <c r="NN27" s="131"/>
      <c r="NO27" s="131"/>
      <c r="NP27" s="131"/>
      <c r="NQ27" s="131"/>
      <c r="NR27" s="131"/>
      <c r="NS27" s="131"/>
      <c r="NT27" s="131"/>
      <c r="NU27" s="131"/>
      <c r="NV27" s="131"/>
      <c r="NW27" s="131"/>
      <c r="NX27" s="131"/>
      <c r="NY27" s="131"/>
      <c r="NZ27" s="131"/>
      <c r="OA27" s="131"/>
      <c r="OB27" s="131"/>
      <c r="OC27" s="131"/>
      <c r="OD27" s="131"/>
      <c r="OE27" s="131"/>
      <c r="OF27" s="131"/>
      <c r="OG27" s="131"/>
      <c r="OH27" s="131"/>
      <c r="OI27" s="131"/>
      <c r="OJ27" s="131"/>
      <c r="OK27" s="131"/>
      <c r="OL27" s="131"/>
      <c r="OM27" s="131"/>
      <c r="ON27" s="131"/>
      <c r="OO27" s="131"/>
      <c r="OP27" s="131"/>
      <c r="OQ27" s="131"/>
      <c r="OR27" s="131"/>
      <c r="OS27" s="131"/>
      <c r="OT27" s="131"/>
      <c r="OU27" s="131"/>
      <c r="OV27" s="131"/>
      <c r="OW27" s="131"/>
      <c r="OX27" s="131"/>
      <c r="OY27" s="131"/>
      <c r="OZ27" s="131"/>
      <c r="PA27" s="131"/>
      <c r="PB27" s="131"/>
      <c r="PC27" s="131"/>
      <c r="PD27" s="131"/>
      <c r="PE27" s="131"/>
      <c r="PF27" s="131"/>
      <c r="PG27" s="131"/>
      <c r="PH27" s="131"/>
      <c r="PI27" s="131"/>
      <c r="PJ27" s="131"/>
      <c r="PK27" s="131"/>
      <c r="PL27" s="131"/>
      <c r="PM27" s="131"/>
      <c r="PN27" s="131"/>
      <c r="PO27" s="131"/>
      <c r="PP27" s="131"/>
      <c r="PQ27" s="131"/>
      <c r="PR27" s="131"/>
      <c r="PS27" s="131"/>
      <c r="PT27" s="131"/>
      <c r="PU27" s="131"/>
      <c r="PV27" s="131"/>
      <c r="PW27" s="131"/>
      <c r="PX27" s="131"/>
      <c r="PY27" s="131"/>
      <c r="PZ27" s="131"/>
      <c r="QA27" s="131"/>
      <c r="QB27" s="131"/>
      <c r="QC27" s="131"/>
      <c r="QD27" s="131"/>
      <c r="QE27" s="131"/>
      <c r="QF27" s="131"/>
      <c r="QG27" s="131"/>
      <c r="QH27" s="131"/>
      <c r="QI27" s="131"/>
      <c r="QJ27" s="131"/>
      <c r="QK27" s="131"/>
      <c r="QL27" s="131"/>
      <c r="QM27" s="131"/>
      <c r="QN27" s="131"/>
      <c r="QO27" s="131"/>
      <c r="QP27" s="131"/>
      <c r="QQ27" s="131"/>
      <c r="QR27" s="131"/>
      <c r="QS27" s="131"/>
      <c r="QT27" s="131"/>
      <c r="QU27" s="131"/>
      <c r="QV27" s="131"/>
      <c r="QW27" s="131"/>
      <c r="QX27" s="131"/>
      <c r="QY27" s="131"/>
      <c r="QZ27" s="131"/>
      <c r="RA27" s="131"/>
      <c r="RB27" s="131"/>
      <c r="RC27" s="131"/>
      <c r="RD27" s="131"/>
      <c r="RE27" s="131"/>
      <c r="RF27" s="131"/>
      <c r="RG27" s="131"/>
      <c r="RH27" s="131"/>
      <c r="RI27" s="131"/>
      <c r="RJ27" s="131"/>
      <c r="RK27" s="131"/>
      <c r="RL27" s="131"/>
      <c r="RM27" s="131"/>
      <c r="RN27" s="131"/>
      <c r="RO27" s="131"/>
      <c r="RP27" s="131"/>
      <c r="RQ27" s="131"/>
      <c r="RR27" s="131"/>
      <c r="RS27" s="131"/>
      <c r="RT27" s="131"/>
      <c r="RU27" s="131"/>
      <c r="RV27" s="131"/>
      <c r="RW27" s="131"/>
      <c r="RX27" s="131"/>
      <c r="RY27" s="131"/>
      <c r="RZ27" s="131"/>
      <c r="SA27" s="131"/>
      <c r="SB27" s="131"/>
      <c r="SC27" s="131"/>
      <c r="SD27" s="131"/>
      <c r="SE27" s="131"/>
      <c r="SF27" s="131"/>
      <c r="SG27" s="131"/>
      <c r="SH27" s="131"/>
      <c r="SI27" s="131"/>
      <c r="SJ27" s="131"/>
      <c r="SK27" s="131"/>
      <c r="SL27" s="131"/>
      <c r="SM27" s="131"/>
      <c r="SN27" s="131"/>
      <c r="SO27" s="131"/>
      <c r="SP27" s="131"/>
      <c r="SQ27" s="131"/>
      <c r="SR27" s="131"/>
      <c r="SS27" s="131"/>
      <c r="ST27" s="131"/>
      <c r="SU27" s="131"/>
      <c r="SV27" s="131"/>
      <c r="SW27" s="131"/>
      <c r="SX27" s="131"/>
      <c r="SY27" s="131"/>
      <c r="SZ27" s="131"/>
      <c r="TA27" s="131"/>
      <c r="TB27" s="131"/>
      <c r="TC27" s="131"/>
      <c r="TD27" s="131"/>
      <c r="TE27" s="131"/>
      <c r="TF27" s="131"/>
      <c r="TG27" s="131"/>
      <c r="TH27" s="131"/>
      <c r="TI27" s="131"/>
      <c r="TJ27" s="131"/>
      <c r="TK27" s="131"/>
      <c r="TL27" s="131"/>
      <c r="TM27" s="131"/>
      <c r="TN27" s="131"/>
      <c r="TO27" s="131"/>
      <c r="TP27" s="131"/>
      <c r="TQ27" s="131"/>
      <c r="TR27" s="131"/>
    </row>
    <row r="28" spans="1:538" s="140" customFormat="1" ht="24.95" customHeight="1" x14ac:dyDescent="0.25">
      <c r="A28" s="133">
        <v>25</v>
      </c>
      <c r="B28" s="134" t="s">
        <v>50</v>
      </c>
      <c r="C28" s="129">
        <v>61299995407.540001</v>
      </c>
      <c r="D28" s="130">
        <v>89953619684.920013</v>
      </c>
      <c r="E28" s="221">
        <f>Table38468634533267589378[[#This Row],[DEBT STOCK AS AT Q2, 2020]]/Table38468634533267589378[[#This Row],[DEBT STOCK AS AT Q2, 2019]]-1</f>
        <v>-0.31853775732143841</v>
      </c>
      <c r="F28" s="223">
        <f>Table38468634533267589378[[#This Row],[DEBT STOCK AS AT Q2, 2020]]/Table38468634533267589378[[#Totals],[DEBT STOCK AS AT Q2, 2020]]</f>
        <v>1.4631121293680702E-2</v>
      </c>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8"/>
      <c r="AN28" s="138"/>
      <c r="AO28" s="138"/>
      <c r="AP28" s="138"/>
      <c r="AQ28" s="138"/>
      <c r="AR28" s="138"/>
      <c r="AS28" s="138"/>
      <c r="AT28" s="138"/>
      <c r="AU28" s="138"/>
      <c r="AV28" s="138"/>
      <c r="AW28" s="138"/>
      <c r="AX28" s="138"/>
      <c r="AY28" s="138"/>
      <c r="AZ28" s="138"/>
      <c r="BA28" s="138"/>
      <c r="BB28" s="138"/>
      <c r="BC28" s="138"/>
      <c r="BD28" s="138"/>
      <c r="BE28" s="138"/>
      <c r="BF28" s="138"/>
      <c r="BG28" s="138"/>
      <c r="BH28" s="138"/>
      <c r="BI28" s="138"/>
      <c r="BJ28" s="138"/>
      <c r="BK28" s="138"/>
      <c r="BL28" s="138"/>
      <c r="BM28" s="138"/>
      <c r="BN28" s="138"/>
      <c r="BO28" s="138"/>
      <c r="BP28" s="138"/>
      <c r="BQ28" s="138"/>
      <c r="BR28" s="138"/>
      <c r="BS28" s="138"/>
      <c r="BT28" s="138"/>
      <c r="BU28" s="138"/>
      <c r="BV28" s="138"/>
      <c r="BW28" s="138"/>
      <c r="BX28" s="138"/>
      <c r="BY28" s="138"/>
      <c r="BZ28" s="138"/>
      <c r="CA28" s="138"/>
      <c r="CB28" s="138"/>
      <c r="CC28" s="138"/>
      <c r="CD28" s="138"/>
      <c r="CE28" s="138"/>
      <c r="CF28" s="138"/>
      <c r="CG28" s="138"/>
      <c r="CH28" s="138"/>
      <c r="CI28" s="138"/>
      <c r="CJ28" s="138"/>
      <c r="CK28" s="138"/>
      <c r="CL28" s="138"/>
      <c r="CM28" s="138"/>
      <c r="CN28" s="138"/>
      <c r="CO28" s="138"/>
      <c r="CP28" s="138"/>
      <c r="CQ28" s="138"/>
      <c r="CR28" s="138"/>
      <c r="CS28" s="138"/>
      <c r="CT28" s="138"/>
      <c r="CU28" s="138"/>
      <c r="CV28" s="138"/>
      <c r="CW28" s="138"/>
      <c r="CX28" s="138"/>
      <c r="CY28" s="138"/>
      <c r="CZ28" s="138"/>
      <c r="DA28" s="138"/>
      <c r="DB28" s="138"/>
      <c r="DC28" s="138"/>
      <c r="DD28" s="138"/>
      <c r="DE28" s="138"/>
      <c r="DF28" s="138"/>
      <c r="DG28" s="138"/>
      <c r="DH28" s="138"/>
      <c r="DI28" s="138"/>
      <c r="DJ28" s="138"/>
      <c r="DK28" s="138"/>
      <c r="DL28" s="138"/>
      <c r="DM28" s="138"/>
      <c r="DN28" s="138"/>
      <c r="DO28" s="138"/>
      <c r="DP28" s="138"/>
      <c r="DQ28" s="138"/>
      <c r="DR28" s="138"/>
      <c r="DS28" s="138"/>
      <c r="DT28" s="138"/>
      <c r="DU28" s="138"/>
      <c r="DV28" s="138"/>
      <c r="DW28" s="138"/>
      <c r="DX28" s="138"/>
      <c r="DY28" s="138"/>
      <c r="DZ28" s="138"/>
      <c r="EA28" s="138"/>
      <c r="EB28" s="138"/>
      <c r="EC28" s="138"/>
      <c r="ED28" s="138"/>
      <c r="EE28" s="138"/>
      <c r="EF28" s="138"/>
      <c r="EG28" s="138"/>
      <c r="EH28" s="138"/>
      <c r="EI28" s="138"/>
      <c r="EJ28" s="138"/>
      <c r="EK28" s="138"/>
      <c r="EL28" s="138"/>
      <c r="EM28" s="138"/>
      <c r="EN28" s="138"/>
      <c r="EO28" s="138"/>
      <c r="EP28" s="138"/>
      <c r="EQ28" s="138"/>
      <c r="ER28" s="138"/>
      <c r="ES28" s="138"/>
      <c r="ET28" s="138"/>
      <c r="EU28" s="138"/>
      <c r="EV28" s="138"/>
      <c r="EW28" s="138"/>
      <c r="EX28" s="138"/>
      <c r="EY28" s="138"/>
      <c r="EZ28" s="138"/>
      <c r="FA28" s="138"/>
      <c r="FB28" s="138"/>
      <c r="FC28" s="138"/>
      <c r="FD28" s="138"/>
      <c r="FE28" s="138"/>
      <c r="FF28" s="138"/>
      <c r="FG28" s="138"/>
      <c r="FH28" s="138"/>
      <c r="FI28" s="138"/>
      <c r="FJ28" s="138"/>
      <c r="FK28" s="138"/>
      <c r="FL28" s="138"/>
      <c r="FM28" s="138"/>
      <c r="FN28" s="138"/>
      <c r="FO28" s="138"/>
      <c r="FP28" s="138"/>
      <c r="FQ28" s="138"/>
      <c r="FR28" s="138"/>
      <c r="FS28" s="138"/>
      <c r="FT28" s="138"/>
      <c r="FU28" s="138"/>
      <c r="FV28" s="138"/>
      <c r="FW28" s="138"/>
      <c r="FX28" s="138"/>
      <c r="FY28" s="138"/>
      <c r="FZ28" s="138"/>
      <c r="GA28" s="138"/>
      <c r="GB28" s="138"/>
      <c r="GC28" s="138"/>
      <c r="GD28" s="138"/>
      <c r="GE28" s="138"/>
      <c r="GF28" s="138"/>
      <c r="GG28" s="138"/>
      <c r="GH28" s="138"/>
      <c r="GI28" s="138"/>
      <c r="GJ28" s="138"/>
      <c r="GK28" s="138"/>
      <c r="GL28" s="138"/>
      <c r="GM28" s="138"/>
      <c r="GN28" s="138"/>
      <c r="GO28" s="138"/>
      <c r="GP28" s="138"/>
      <c r="GQ28" s="138"/>
      <c r="GR28" s="138"/>
      <c r="GS28" s="138"/>
      <c r="GT28" s="138"/>
      <c r="GU28" s="138"/>
      <c r="GV28" s="138"/>
      <c r="GW28" s="138"/>
      <c r="GX28" s="138"/>
      <c r="GY28" s="138"/>
      <c r="GZ28" s="138"/>
      <c r="HA28" s="138"/>
      <c r="HB28" s="138"/>
      <c r="HC28" s="138"/>
      <c r="HD28" s="138"/>
      <c r="HE28" s="138"/>
      <c r="HF28" s="138"/>
      <c r="HG28" s="138"/>
      <c r="HH28" s="138"/>
      <c r="HI28" s="138"/>
      <c r="HJ28" s="138"/>
      <c r="HK28" s="138"/>
      <c r="HL28" s="138"/>
      <c r="HM28" s="138"/>
      <c r="HN28" s="138"/>
      <c r="HO28" s="138"/>
      <c r="HP28" s="138"/>
      <c r="HQ28" s="138"/>
      <c r="HR28" s="138"/>
      <c r="HS28" s="138"/>
      <c r="HT28" s="138"/>
      <c r="HU28" s="138"/>
      <c r="HV28" s="138"/>
      <c r="HW28" s="138"/>
      <c r="HX28" s="138"/>
      <c r="HY28" s="138"/>
      <c r="HZ28" s="138"/>
      <c r="IA28" s="138"/>
      <c r="IB28" s="138"/>
      <c r="IC28" s="138"/>
      <c r="ID28" s="138"/>
      <c r="IE28" s="138"/>
      <c r="IF28" s="138"/>
      <c r="IG28" s="138"/>
      <c r="IH28" s="138"/>
      <c r="II28" s="138"/>
      <c r="IJ28" s="138"/>
      <c r="IK28" s="138"/>
      <c r="IL28" s="138"/>
      <c r="IM28" s="138"/>
      <c r="IN28" s="138"/>
      <c r="IO28" s="138"/>
      <c r="IP28" s="138"/>
      <c r="IQ28" s="138"/>
      <c r="IR28" s="138"/>
      <c r="IS28" s="138"/>
      <c r="IT28" s="138"/>
      <c r="IU28" s="138"/>
      <c r="IV28" s="138"/>
      <c r="IW28" s="138"/>
      <c r="IX28" s="138"/>
      <c r="IY28" s="138"/>
      <c r="IZ28" s="138"/>
      <c r="JA28" s="138"/>
      <c r="JB28" s="138"/>
      <c r="JC28" s="138"/>
      <c r="JD28" s="138"/>
      <c r="JE28" s="138"/>
      <c r="JF28" s="138"/>
      <c r="JG28" s="138"/>
      <c r="JH28" s="138"/>
      <c r="JI28" s="138"/>
      <c r="JJ28" s="138"/>
      <c r="JK28" s="138"/>
      <c r="JL28" s="138"/>
      <c r="JM28" s="138"/>
      <c r="JN28" s="138"/>
      <c r="JO28" s="138"/>
      <c r="JP28" s="138"/>
      <c r="JQ28" s="138"/>
      <c r="JR28" s="138"/>
      <c r="JS28" s="138"/>
      <c r="JT28" s="138"/>
      <c r="JU28" s="138"/>
      <c r="JV28" s="138"/>
      <c r="JW28" s="138"/>
      <c r="JX28" s="138"/>
      <c r="JY28" s="138"/>
      <c r="JZ28" s="138"/>
      <c r="KA28" s="138"/>
      <c r="KB28" s="138"/>
      <c r="KC28" s="138"/>
      <c r="KD28" s="138"/>
      <c r="KE28" s="138"/>
      <c r="KF28" s="138"/>
      <c r="KG28" s="138"/>
      <c r="KH28" s="138"/>
      <c r="KI28" s="138"/>
      <c r="KJ28" s="138"/>
      <c r="KK28" s="138"/>
      <c r="KL28" s="138"/>
      <c r="KM28" s="138"/>
      <c r="KN28" s="138"/>
      <c r="KO28" s="138"/>
      <c r="KP28" s="138"/>
      <c r="KQ28" s="138"/>
      <c r="KR28" s="138"/>
      <c r="KS28" s="138"/>
      <c r="KT28" s="138"/>
      <c r="KU28" s="138"/>
      <c r="KV28" s="138"/>
      <c r="KW28" s="138"/>
      <c r="KX28" s="138"/>
      <c r="KY28" s="138"/>
      <c r="KZ28" s="138"/>
      <c r="LA28" s="138"/>
      <c r="LB28" s="138"/>
      <c r="LC28" s="138"/>
      <c r="LD28" s="138"/>
      <c r="LE28" s="138"/>
      <c r="LF28" s="138"/>
      <c r="LG28" s="138"/>
      <c r="LH28" s="138"/>
      <c r="LI28" s="138"/>
      <c r="LJ28" s="138"/>
      <c r="LK28" s="138"/>
      <c r="LL28" s="138"/>
      <c r="LM28" s="138"/>
      <c r="LN28" s="138"/>
      <c r="LO28" s="138"/>
      <c r="LP28" s="138"/>
      <c r="LQ28" s="138"/>
      <c r="LR28" s="138"/>
      <c r="LS28" s="138"/>
      <c r="LT28" s="138"/>
      <c r="LU28" s="138"/>
      <c r="LV28" s="138"/>
      <c r="LW28" s="138"/>
      <c r="LX28" s="138"/>
      <c r="LY28" s="138"/>
      <c r="LZ28" s="138"/>
      <c r="MA28" s="138"/>
      <c r="MB28" s="138"/>
      <c r="MC28" s="138"/>
      <c r="MD28" s="138"/>
      <c r="ME28" s="138"/>
      <c r="MF28" s="138"/>
      <c r="MG28" s="138"/>
      <c r="MH28" s="138"/>
      <c r="MI28" s="138"/>
      <c r="MJ28" s="138"/>
      <c r="MK28" s="138"/>
      <c r="ML28" s="138"/>
      <c r="MM28" s="138"/>
      <c r="MN28" s="138"/>
      <c r="MO28" s="138"/>
      <c r="MP28" s="138"/>
      <c r="MQ28" s="138"/>
      <c r="MR28" s="138"/>
      <c r="MS28" s="138"/>
      <c r="MT28" s="138"/>
      <c r="MU28" s="138"/>
      <c r="MV28" s="138"/>
      <c r="MW28" s="138"/>
      <c r="MX28" s="138"/>
      <c r="MY28" s="138"/>
      <c r="MZ28" s="138"/>
      <c r="NA28" s="138"/>
      <c r="NB28" s="138"/>
      <c r="NC28" s="138"/>
      <c r="ND28" s="138"/>
      <c r="NE28" s="138"/>
      <c r="NF28" s="138"/>
      <c r="NG28" s="138"/>
      <c r="NH28" s="138"/>
      <c r="NI28" s="138"/>
      <c r="NJ28" s="138"/>
      <c r="NK28" s="138"/>
      <c r="NL28" s="138"/>
      <c r="NM28" s="138"/>
      <c r="NN28" s="138"/>
      <c r="NO28" s="138"/>
      <c r="NP28" s="138"/>
      <c r="NQ28" s="138"/>
      <c r="NR28" s="138"/>
      <c r="NS28" s="138"/>
      <c r="NT28" s="138"/>
      <c r="NU28" s="138"/>
      <c r="NV28" s="138"/>
      <c r="NW28" s="138"/>
      <c r="NX28" s="138"/>
      <c r="NY28" s="138"/>
      <c r="NZ28" s="138"/>
      <c r="OA28" s="138"/>
      <c r="OB28" s="138"/>
      <c r="OC28" s="138"/>
      <c r="OD28" s="138"/>
      <c r="OE28" s="138"/>
      <c r="OF28" s="138"/>
      <c r="OG28" s="138"/>
      <c r="OH28" s="138"/>
      <c r="OI28" s="138"/>
      <c r="OJ28" s="138"/>
      <c r="OK28" s="138"/>
      <c r="OL28" s="138"/>
      <c r="OM28" s="138"/>
      <c r="ON28" s="138"/>
      <c r="OO28" s="138"/>
      <c r="OP28" s="138"/>
      <c r="OQ28" s="138"/>
      <c r="OR28" s="138"/>
      <c r="OS28" s="138"/>
      <c r="OT28" s="138"/>
      <c r="OU28" s="138"/>
      <c r="OV28" s="138"/>
      <c r="OW28" s="138"/>
      <c r="OX28" s="138"/>
      <c r="OY28" s="138"/>
      <c r="OZ28" s="138"/>
      <c r="PA28" s="138"/>
      <c r="PB28" s="138"/>
      <c r="PC28" s="138"/>
      <c r="PD28" s="138"/>
      <c r="PE28" s="138"/>
      <c r="PF28" s="138"/>
      <c r="PG28" s="138"/>
      <c r="PH28" s="138"/>
      <c r="PI28" s="138"/>
      <c r="PJ28" s="138"/>
      <c r="PK28" s="138"/>
      <c r="PL28" s="138"/>
      <c r="PM28" s="138"/>
      <c r="PN28" s="138"/>
      <c r="PO28" s="138"/>
      <c r="PP28" s="138"/>
      <c r="PQ28" s="138"/>
      <c r="PR28" s="138"/>
      <c r="PS28" s="138"/>
      <c r="PT28" s="138"/>
      <c r="PU28" s="138"/>
      <c r="PV28" s="138"/>
      <c r="PW28" s="138"/>
      <c r="PX28" s="138"/>
      <c r="PY28" s="138"/>
      <c r="PZ28" s="138"/>
      <c r="QA28" s="138"/>
      <c r="QB28" s="138"/>
      <c r="QC28" s="138"/>
      <c r="QD28" s="138"/>
      <c r="QE28" s="138"/>
      <c r="QF28" s="138"/>
      <c r="QG28" s="138"/>
      <c r="QH28" s="138"/>
      <c r="QI28" s="138"/>
      <c r="QJ28" s="138"/>
      <c r="QK28" s="138"/>
      <c r="QL28" s="138"/>
      <c r="QM28" s="138"/>
      <c r="QN28" s="138"/>
      <c r="QO28" s="138"/>
      <c r="QP28" s="138"/>
      <c r="QQ28" s="138"/>
      <c r="QR28" s="138"/>
      <c r="QS28" s="138"/>
      <c r="QT28" s="138"/>
      <c r="QU28" s="138"/>
      <c r="QV28" s="138"/>
      <c r="QW28" s="138"/>
      <c r="QX28" s="138"/>
      <c r="QY28" s="138"/>
      <c r="QZ28" s="138"/>
      <c r="RA28" s="138"/>
      <c r="RB28" s="138"/>
      <c r="RC28" s="138"/>
      <c r="RD28" s="138"/>
      <c r="RE28" s="138"/>
      <c r="RF28" s="138"/>
      <c r="RG28" s="138"/>
      <c r="RH28" s="138"/>
      <c r="RI28" s="138"/>
      <c r="RJ28" s="138"/>
      <c r="RK28" s="138"/>
      <c r="RL28" s="138"/>
      <c r="RM28" s="138"/>
      <c r="RN28" s="138"/>
      <c r="RO28" s="138"/>
      <c r="RP28" s="138"/>
      <c r="RQ28" s="138"/>
      <c r="RR28" s="138"/>
      <c r="RS28" s="138"/>
      <c r="RT28" s="138"/>
      <c r="RU28" s="138"/>
      <c r="RV28" s="138"/>
      <c r="RW28" s="138"/>
      <c r="RX28" s="138"/>
      <c r="RY28" s="138"/>
      <c r="RZ28" s="138"/>
      <c r="SA28" s="138"/>
      <c r="SB28" s="138"/>
      <c r="SC28" s="138"/>
      <c r="SD28" s="138"/>
      <c r="SE28" s="138"/>
      <c r="SF28" s="138"/>
      <c r="SG28" s="138"/>
      <c r="SH28" s="138"/>
      <c r="SI28" s="138"/>
      <c r="SJ28" s="138"/>
      <c r="SK28" s="138"/>
      <c r="SL28" s="138"/>
      <c r="SM28" s="138"/>
      <c r="SN28" s="138"/>
      <c r="SO28" s="138"/>
      <c r="SP28" s="138"/>
      <c r="SQ28" s="138"/>
      <c r="SR28" s="138"/>
      <c r="SS28" s="138"/>
      <c r="ST28" s="138"/>
      <c r="SU28" s="138"/>
      <c r="SV28" s="138"/>
      <c r="SW28" s="138"/>
      <c r="SX28" s="138"/>
      <c r="SY28" s="138"/>
      <c r="SZ28" s="138"/>
      <c r="TA28" s="138"/>
      <c r="TB28" s="138"/>
      <c r="TC28" s="138"/>
      <c r="TD28" s="138"/>
      <c r="TE28" s="138"/>
      <c r="TF28" s="138"/>
      <c r="TG28" s="138"/>
      <c r="TH28" s="138"/>
      <c r="TI28" s="138"/>
      <c r="TJ28" s="138"/>
      <c r="TK28" s="138"/>
      <c r="TL28" s="138"/>
      <c r="TM28" s="138"/>
      <c r="TN28" s="138"/>
      <c r="TO28" s="138"/>
      <c r="TP28" s="138"/>
      <c r="TQ28" s="138"/>
      <c r="TR28" s="138"/>
    </row>
    <row r="29" spans="1:538" s="137" customFormat="1" ht="24.95" customHeight="1" x14ac:dyDescent="0.25">
      <c r="A29" s="133">
        <v>26</v>
      </c>
      <c r="B29" s="134" t="s">
        <v>49</v>
      </c>
      <c r="C29" s="129">
        <v>65601207473.580002</v>
      </c>
      <c r="D29" s="130">
        <v>41792519380.330002</v>
      </c>
      <c r="E29" s="221">
        <f>Table38468634533267589378[[#This Row],[DEBT STOCK AS AT Q2, 2020]]/Table38468634533267589378[[#This Row],[DEBT STOCK AS AT Q2, 2019]]-1</f>
        <v>0.56968779212807541</v>
      </c>
      <c r="F29" s="223">
        <f>Table38468634533267589378[[#This Row],[DEBT STOCK AS AT Q2, 2020]]/Table38468634533267589378[[#Totals],[DEBT STOCK AS AT Q2, 2020]]</f>
        <v>1.5657737283285386E-2</v>
      </c>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1"/>
      <c r="AN29" s="131"/>
      <c r="AO29" s="131"/>
      <c r="AP29" s="131"/>
      <c r="AQ29" s="131"/>
      <c r="AR29" s="131"/>
      <c r="AS29" s="131"/>
      <c r="AT29" s="131"/>
      <c r="AU29" s="131"/>
      <c r="AV29" s="131"/>
      <c r="AW29" s="131"/>
      <c r="AX29" s="131"/>
      <c r="AY29" s="131"/>
      <c r="AZ29" s="131"/>
      <c r="BA29" s="131"/>
      <c r="BB29" s="131"/>
      <c r="BC29" s="131"/>
      <c r="BD29" s="131"/>
      <c r="BE29" s="131"/>
      <c r="BF29" s="131"/>
      <c r="BG29" s="131"/>
      <c r="BH29" s="131"/>
      <c r="BI29" s="131"/>
      <c r="BJ29" s="131"/>
      <c r="BK29" s="131"/>
      <c r="BL29" s="131"/>
      <c r="BM29" s="131"/>
      <c r="BN29" s="131"/>
      <c r="BO29" s="131"/>
      <c r="BP29" s="131"/>
      <c r="BQ29" s="131"/>
      <c r="BR29" s="131"/>
      <c r="BS29" s="131"/>
      <c r="BT29" s="131"/>
      <c r="BU29" s="131"/>
      <c r="BV29" s="131"/>
      <c r="BW29" s="131"/>
      <c r="BX29" s="131"/>
      <c r="BY29" s="131"/>
      <c r="BZ29" s="131"/>
      <c r="CA29" s="131"/>
      <c r="CB29" s="131"/>
      <c r="CC29" s="131"/>
      <c r="CD29" s="131"/>
      <c r="CE29" s="131"/>
      <c r="CF29" s="131"/>
      <c r="CG29" s="131"/>
      <c r="CH29" s="131"/>
      <c r="CI29" s="131"/>
      <c r="CJ29" s="131"/>
      <c r="CK29" s="131"/>
      <c r="CL29" s="131"/>
      <c r="CM29" s="131"/>
      <c r="CN29" s="131"/>
      <c r="CO29" s="131"/>
      <c r="CP29" s="131"/>
      <c r="CQ29" s="131"/>
      <c r="CR29" s="131"/>
      <c r="CS29" s="131"/>
      <c r="CT29" s="131"/>
      <c r="CU29" s="131"/>
      <c r="CV29" s="131"/>
      <c r="CW29" s="131"/>
      <c r="CX29" s="131"/>
      <c r="CY29" s="131"/>
      <c r="CZ29" s="131"/>
      <c r="DA29" s="131"/>
      <c r="DB29" s="131"/>
      <c r="DC29" s="131"/>
      <c r="DD29" s="131"/>
      <c r="DE29" s="131"/>
      <c r="DF29" s="131"/>
      <c r="DG29" s="131"/>
      <c r="DH29" s="131"/>
      <c r="DI29" s="131"/>
      <c r="DJ29" s="131"/>
      <c r="DK29" s="131"/>
      <c r="DL29" s="131"/>
      <c r="DM29" s="131"/>
      <c r="DN29" s="131"/>
      <c r="DO29" s="131"/>
      <c r="DP29" s="131"/>
      <c r="DQ29" s="131"/>
      <c r="DR29" s="131"/>
      <c r="DS29" s="131"/>
      <c r="DT29" s="131"/>
      <c r="DU29" s="131"/>
      <c r="DV29" s="131"/>
      <c r="DW29" s="131"/>
      <c r="DX29" s="131"/>
      <c r="DY29" s="131"/>
      <c r="DZ29" s="131"/>
      <c r="EA29" s="131"/>
      <c r="EB29" s="131"/>
      <c r="EC29" s="131"/>
      <c r="ED29" s="131"/>
      <c r="EE29" s="131"/>
      <c r="EF29" s="131"/>
      <c r="EG29" s="131"/>
      <c r="EH29" s="131"/>
      <c r="EI29" s="131"/>
      <c r="EJ29" s="131"/>
      <c r="EK29" s="131"/>
      <c r="EL29" s="131"/>
      <c r="EM29" s="131"/>
      <c r="EN29" s="131"/>
      <c r="EO29" s="131"/>
      <c r="EP29" s="131"/>
      <c r="EQ29" s="131"/>
      <c r="ER29" s="131"/>
      <c r="ES29" s="131"/>
      <c r="ET29" s="131"/>
      <c r="EU29" s="131"/>
      <c r="EV29" s="131"/>
      <c r="EW29" s="131"/>
      <c r="EX29" s="131"/>
      <c r="EY29" s="131"/>
      <c r="EZ29" s="131"/>
      <c r="FA29" s="131"/>
      <c r="FB29" s="131"/>
      <c r="FC29" s="131"/>
      <c r="FD29" s="131"/>
      <c r="FE29" s="131"/>
      <c r="FF29" s="131"/>
      <c r="FG29" s="131"/>
      <c r="FH29" s="131"/>
      <c r="FI29" s="131"/>
      <c r="FJ29" s="131"/>
      <c r="FK29" s="131"/>
      <c r="FL29" s="131"/>
      <c r="FM29" s="131"/>
      <c r="FN29" s="131"/>
      <c r="FO29" s="131"/>
      <c r="FP29" s="131"/>
      <c r="FQ29" s="131"/>
      <c r="FR29" s="131"/>
      <c r="FS29" s="131"/>
      <c r="FT29" s="131"/>
      <c r="FU29" s="131"/>
      <c r="FV29" s="131"/>
      <c r="FW29" s="131"/>
      <c r="FX29" s="131"/>
      <c r="FY29" s="131"/>
      <c r="FZ29" s="131"/>
      <c r="GA29" s="131"/>
      <c r="GB29" s="131"/>
      <c r="GC29" s="131"/>
      <c r="GD29" s="131"/>
      <c r="GE29" s="131"/>
      <c r="GF29" s="131"/>
      <c r="GG29" s="131"/>
      <c r="GH29" s="131"/>
      <c r="GI29" s="131"/>
      <c r="GJ29" s="131"/>
      <c r="GK29" s="131"/>
      <c r="GL29" s="131"/>
      <c r="GM29" s="131"/>
      <c r="GN29" s="131"/>
      <c r="GO29" s="131"/>
      <c r="GP29" s="131"/>
      <c r="GQ29" s="131"/>
      <c r="GR29" s="131"/>
      <c r="GS29" s="131"/>
      <c r="GT29" s="131"/>
      <c r="GU29" s="131"/>
      <c r="GV29" s="131"/>
      <c r="GW29" s="131"/>
      <c r="GX29" s="131"/>
      <c r="GY29" s="131"/>
      <c r="GZ29" s="131"/>
      <c r="HA29" s="131"/>
      <c r="HB29" s="131"/>
      <c r="HC29" s="131"/>
      <c r="HD29" s="131"/>
      <c r="HE29" s="131"/>
      <c r="HF29" s="131"/>
      <c r="HG29" s="131"/>
      <c r="HH29" s="131"/>
      <c r="HI29" s="131"/>
      <c r="HJ29" s="131"/>
      <c r="HK29" s="131"/>
      <c r="HL29" s="131"/>
      <c r="HM29" s="131"/>
      <c r="HN29" s="131"/>
      <c r="HO29" s="131"/>
      <c r="HP29" s="131"/>
      <c r="HQ29" s="131"/>
      <c r="HR29" s="131"/>
      <c r="HS29" s="131"/>
      <c r="HT29" s="131"/>
      <c r="HU29" s="131"/>
      <c r="HV29" s="131"/>
      <c r="HW29" s="131"/>
      <c r="HX29" s="131"/>
      <c r="HY29" s="131"/>
      <c r="HZ29" s="131"/>
      <c r="IA29" s="131"/>
      <c r="IB29" s="131"/>
      <c r="IC29" s="131"/>
      <c r="ID29" s="131"/>
      <c r="IE29" s="131"/>
      <c r="IF29" s="131"/>
      <c r="IG29" s="131"/>
      <c r="IH29" s="131"/>
      <c r="II29" s="131"/>
      <c r="IJ29" s="131"/>
      <c r="IK29" s="131"/>
      <c r="IL29" s="131"/>
      <c r="IM29" s="131"/>
      <c r="IN29" s="131"/>
      <c r="IO29" s="131"/>
      <c r="IP29" s="131"/>
      <c r="IQ29" s="131"/>
      <c r="IR29" s="131"/>
      <c r="IS29" s="131"/>
      <c r="IT29" s="131"/>
      <c r="IU29" s="131"/>
      <c r="IV29" s="131"/>
      <c r="IW29" s="131"/>
      <c r="IX29" s="131"/>
      <c r="IY29" s="131"/>
      <c r="IZ29" s="131"/>
      <c r="JA29" s="131"/>
      <c r="JB29" s="131"/>
      <c r="JC29" s="131"/>
      <c r="JD29" s="131"/>
      <c r="JE29" s="131"/>
      <c r="JF29" s="131"/>
      <c r="JG29" s="131"/>
      <c r="JH29" s="131"/>
      <c r="JI29" s="131"/>
      <c r="JJ29" s="131"/>
      <c r="JK29" s="131"/>
      <c r="JL29" s="131"/>
      <c r="JM29" s="131"/>
      <c r="JN29" s="131"/>
      <c r="JO29" s="131"/>
      <c r="JP29" s="131"/>
      <c r="JQ29" s="131"/>
      <c r="JR29" s="131"/>
      <c r="JS29" s="131"/>
      <c r="JT29" s="131"/>
      <c r="JU29" s="131"/>
      <c r="JV29" s="131"/>
      <c r="JW29" s="131"/>
      <c r="JX29" s="131"/>
      <c r="JY29" s="131"/>
      <c r="JZ29" s="131"/>
      <c r="KA29" s="131"/>
      <c r="KB29" s="131"/>
      <c r="KC29" s="131"/>
      <c r="KD29" s="131"/>
      <c r="KE29" s="131"/>
      <c r="KF29" s="131"/>
      <c r="KG29" s="131"/>
      <c r="KH29" s="131"/>
      <c r="KI29" s="131"/>
      <c r="KJ29" s="131"/>
      <c r="KK29" s="131"/>
      <c r="KL29" s="131"/>
      <c r="KM29" s="131"/>
      <c r="KN29" s="131"/>
      <c r="KO29" s="131"/>
      <c r="KP29" s="131"/>
      <c r="KQ29" s="131"/>
      <c r="KR29" s="131"/>
      <c r="KS29" s="131"/>
      <c r="KT29" s="131"/>
      <c r="KU29" s="131"/>
      <c r="KV29" s="131"/>
      <c r="KW29" s="131"/>
      <c r="KX29" s="131"/>
      <c r="KY29" s="131"/>
      <c r="KZ29" s="131"/>
      <c r="LA29" s="131"/>
      <c r="LB29" s="131"/>
      <c r="LC29" s="131"/>
      <c r="LD29" s="131"/>
      <c r="LE29" s="131"/>
      <c r="LF29" s="131"/>
      <c r="LG29" s="131"/>
      <c r="LH29" s="131"/>
      <c r="LI29" s="131"/>
      <c r="LJ29" s="131"/>
      <c r="LK29" s="131"/>
      <c r="LL29" s="131"/>
      <c r="LM29" s="131"/>
      <c r="LN29" s="131"/>
      <c r="LO29" s="131"/>
      <c r="LP29" s="131"/>
      <c r="LQ29" s="131"/>
      <c r="LR29" s="131"/>
      <c r="LS29" s="131"/>
      <c r="LT29" s="131"/>
      <c r="LU29" s="131"/>
      <c r="LV29" s="131"/>
      <c r="LW29" s="131"/>
      <c r="LX29" s="131"/>
      <c r="LY29" s="131"/>
      <c r="LZ29" s="131"/>
      <c r="MA29" s="131"/>
      <c r="MB29" s="131"/>
      <c r="MC29" s="131"/>
      <c r="MD29" s="131"/>
      <c r="ME29" s="131"/>
      <c r="MF29" s="131"/>
      <c r="MG29" s="131"/>
      <c r="MH29" s="131"/>
      <c r="MI29" s="131"/>
      <c r="MJ29" s="131"/>
      <c r="MK29" s="131"/>
      <c r="ML29" s="131"/>
      <c r="MM29" s="131"/>
      <c r="MN29" s="131"/>
      <c r="MO29" s="131"/>
      <c r="MP29" s="131"/>
      <c r="MQ29" s="131"/>
      <c r="MR29" s="131"/>
      <c r="MS29" s="131"/>
      <c r="MT29" s="131"/>
      <c r="MU29" s="131"/>
      <c r="MV29" s="131"/>
      <c r="MW29" s="131"/>
      <c r="MX29" s="131"/>
      <c r="MY29" s="131"/>
      <c r="MZ29" s="131"/>
      <c r="NA29" s="131"/>
      <c r="NB29" s="131"/>
      <c r="NC29" s="131"/>
      <c r="ND29" s="131"/>
      <c r="NE29" s="131"/>
      <c r="NF29" s="131"/>
      <c r="NG29" s="131"/>
      <c r="NH29" s="131"/>
      <c r="NI29" s="131"/>
      <c r="NJ29" s="131"/>
      <c r="NK29" s="131"/>
      <c r="NL29" s="131"/>
      <c r="NM29" s="131"/>
      <c r="NN29" s="131"/>
      <c r="NO29" s="131"/>
      <c r="NP29" s="131"/>
      <c r="NQ29" s="131"/>
      <c r="NR29" s="131"/>
      <c r="NS29" s="131"/>
      <c r="NT29" s="131"/>
      <c r="NU29" s="131"/>
      <c r="NV29" s="131"/>
      <c r="NW29" s="131"/>
      <c r="NX29" s="131"/>
      <c r="NY29" s="131"/>
      <c r="NZ29" s="131"/>
      <c r="OA29" s="131"/>
      <c r="OB29" s="131"/>
      <c r="OC29" s="131"/>
      <c r="OD29" s="131"/>
      <c r="OE29" s="131"/>
      <c r="OF29" s="131"/>
      <c r="OG29" s="131"/>
      <c r="OH29" s="131"/>
      <c r="OI29" s="131"/>
      <c r="OJ29" s="131"/>
      <c r="OK29" s="131"/>
      <c r="OL29" s="131"/>
      <c r="OM29" s="131"/>
      <c r="ON29" s="131"/>
      <c r="OO29" s="131"/>
      <c r="OP29" s="131"/>
      <c r="OQ29" s="131"/>
      <c r="OR29" s="131"/>
      <c r="OS29" s="131"/>
      <c r="OT29" s="131"/>
      <c r="OU29" s="131"/>
      <c r="OV29" s="131"/>
      <c r="OW29" s="131"/>
      <c r="OX29" s="131"/>
      <c r="OY29" s="131"/>
      <c r="OZ29" s="131"/>
      <c r="PA29" s="131"/>
      <c r="PB29" s="131"/>
      <c r="PC29" s="131"/>
      <c r="PD29" s="131"/>
      <c r="PE29" s="131"/>
      <c r="PF29" s="131"/>
      <c r="PG29" s="131"/>
      <c r="PH29" s="131"/>
      <c r="PI29" s="131"/>
      <c r="PJ29" s="131"/>
      <c r="PK29" s="131"/>
      <c r="PL29" s="131"/>
      <c r="PM29" s="131"/>
      <c r="PN29" s="131"/>
      <c r="PO29" s="131"/>
      <c r="PP29" s="131"/>
      <c r="PQ29" s="131"/>
      <c r="PR29" s="131"/>
      <c r="PS29" s="131"/>
      <c r="PT29" s="131"/>
      <c r="PU29" s="131"/>
      <c r="PV29" s="131"/>
      <c r="PW29" s="131"/>
      <c r="PX29" s="131"/>
      <c r="PY29" s="131"/>
      <c r="PZ29" s="131"/>
      <c r="QA29" s="131"/>
      <c r="QB29" s="131"/>
      <c r="QC29" s="131"/>
      <c r="QD29" s="131"/>
      <c r="QE29" s="131"/>
      <c r="QF29" s="131"/>
      <c r="QG29" s="131"/>
      <c r="QH29" s="131"/>
      <c r="QI29" s="131"/>
      <c r="QJ29" s="131"/>
      <c r="QK29" s="131"/>
      <c r="QL29" s="131"/>
      <c r="QM29" s="131"/>
      <c r="QN29" s="131"/>
      <c r="QO29" s="131"/>
      <c r="QP29" s="131"/>
      <c r="QQ29" s="131"/>
      <c r="QR29" s="131"/>
      <c r="QS29" s="131"/>
      <c r="QT29" s="131"/>
      <c r="QU29" s="131"/>
      <c r="QV29" s="131"/>
      <c r="QW29" s="131"/>
      <c r="QX29" s="131"/>
      <c r="QY29" s="131"/>
      <c r="QZ29" s="131"/>
      <c r="RA29" s="131"/>
      <c r="RB29" s="131"/>
      <c r="RC29" s="131"/>
      <c r="RD29" s="131"/>
      <c r="RE29" s="131"/>
      <c r="RF29" s="131"/>
      <c r="RG29" s="131"/>
      <c r="RH29" s="131"/>
      <c r="RI29" s="131"/>
      <c r="RJ29" s="131"/>
      <c r="RK29" s="131"/>
      <c r="RL29" s="131"/>
      <c r="RM29" s="131"/>
      <c r="RN29" s="131"/>
      <c r="RO29" s="131"/>
      <c r="RP29" s="131"/>
      <c r="RQ29" s="131"/>
      <c r="RR29" s="131"/>
      <c r="RS29" s="131"/>
      <c r="RT29" s="131"/>
      <c r="RU29" s="131"/>
      <c r="RV29" s="131"/>
      <c r="RW29" s="131"/>
      <c r="RX29" s="131"/>
      <c r="RY29" s="131"/>
      <c r="RZ29" s="131"/>
      <c r="SA29" s="131"/>
      <c r="SB29" s="131"/>
      <c r="SC29" s="131"/>
      <c r="SD29" s="131"/>
      <c r="SE29" s="131"/>
      <c r="SF29" s="131"/>
      <c r="SG29" s="131"/>
      <c r="SH29" s="131"/>
      <c r="SI29" s="131"/>
      <c r="SJ29" s="131"/>
      <c r="SK29" s="131"/>
      <c r="SL29" s="131"/>
      <c r="SM29" s="131"/>
      <c r="SN29" s="131"/>
      <c r="SO29" s="131"/>
      <c r="SP29" s="131"/>
      <c r="SQ29" s="131"/>
      <c r="SR29" s="131"/>
      <c r="SS29" s="131"/>
      <c r="ST29" s="131"/>
      <c r="SU29" s="131"/>
      <c r="SV29" s="131"/>
      <c r="SW29" s="131"/>
      <c r="SX29" s="131"/>
      <c r="SY29" s="131"/>
      <c r="SZ29" s="131"/>
      <c r="TA29" s="131"/>
      <c r="TB29" s="131"/>
      <c r="TC29" s="131"/>
      <c r="TD29" s="131"/>
      <c r="TE29" s="131"/>
      <c r="TF29" s="131"/>
      <c r="TG29" s="131"/>
      <c r="TH29" s="131"/>
      <c r="TI29" s="131"/>
      <c r="TJ29" s="131"/>
      <c r="TK29" s="131"/>
      <c r="TL29" s="131"/>
      <c r="TM29" s="131"/>
      <c r="TN29" s="131"/>
      <c r="TO29" s="131"/>
      <c r="TP29" s="131"/>
      <c r="TQ29" s="131"/>
      <c r="TR29" s="131"/>
    </row>
    <row r="30" spans="1:538" s="136" customFormat="1" ht="24.95" customHeight="1" x14ac:dyDescent="0.25">
      <c r="A30" s="133">
        <v>27</v>
      </c>
      <c r="B30" s="134" t="s">
        <v>48</v>
      </c>
      <c r="C30" s="129">
        <v>148772734071.16998</v>
      </c>
      <c r="D30" s="130">
        <v>95174172678.300018</v>
      </c>
      <c r="E30" s="221">
        <f>Table38468634533267589378[[#This Row],[DEBT STOCK AS AT Q2, 2020]]/Table38468634533267589378[[#This Row],[DEBT STOCK AS AT Q2, 2019]]-1</f>
        <v>0.5631628821617336</v>
      </c>
      <c r="F30" s="223">
        <f>Table38468634533267589378[[#This Row],[DEBT STOCK AS AT Q2, 2020]]/Table38468634533267589378[[#Totals],[DEBT STOCK AS AT Q2, 2020]]</f>
        <v>3.5509169338698715E-2</v>
      </c>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1"/>
      <c r="AL30" s="131"/>
      <c r="AM30" s="131"/>
      <c r="AN30" s="131"/>
      <c r="AO30" s="131"/>
      <c r="AP30" s="131"/>
      <c r="AQ30" s="131"/>
      <c r="AR30" s="131"/>
      <c r="AS30" s="131"/>
      <c r="AT30" s="131"/>
      <c r="AU30" s="131"/>
      <c r="AV30" s="131"/>
      <c r="AW30" s="131"/>
      <c r="AX30" s="131"/>
      <c r="AY30" s="131"/>
      <c r="AZ30" s="131"/>
      <c r="BA30" s="131"/>
      <c r="BB30" s="131"/>
      <c r="BC30" s="131"/>
      <c r="BD30" s="131"/>
      <c r="BE30" s="131"/>
      <c r="BF30" s="131"/>
      <c r="BG30" s="131"/>
      <c r="BH30" s="131"/>
      <c r="BI30" s="131"/>
      <c r="BJ30" s="131"/>
      <c r="BK30" s="131"/>
      <c r="BL30" s="131"/>
      <c r="BM30" s="131"/>
      <c r="BN30" s="131"/>
      <c r="BO30" s="131"/>
      <c r="BP30" s="131"/>
      <c r="BQ30" s="131"/>
      <c r="BR30" s="131"/>
      <c r="BS30" s="131"/>
      <c r="BT30" s="131"/>
      <c r="BU30" s="131"/>
      <c r="BV30" s="131"/>
      <c r="BW30" s="131"/>
      <c r="BX30" s="131"/>
      <c r="BY30" s="131"/>
      <c r="BZ30" s="131"/>
      <c r="CA30" s="131"/>
      <c r="CB30" s="131"/>
      <c r="CC30" s="131"/>
      <c r="CD30" s="131"/>
      <c r="CE30" s="131"/>
      <c r="CF30" s="131"/>
      <c r="CG30" s="131"/>
      <c r="CH30" s="131"/>
      <c r="CI30" s="131"/>
      <c r="CJ30" s="131"/>
      <c r="CK30" s="131"/>
      <c r="CL30" s="131"/>
      <c r="CM30" s="131"/>
      <c r="CN30" s="131"/>
      <c r="CO30" s="131"/>
      <c r="CP30" s="131"/>
      <c r="CQ30" s="131"/>
      <c r="CR30" s="131"/>
      <c r="CS30" s="131"/>
      <c r="CT30" s="131"/>
      <c r="CU30" s="131"/>
      <c r="CV30" s="131"/>
      <c r="CW30" s="131"/>
      <c r="CX30" s="131"/>
      <c r="CY30" s="131"/>
      <c r="CZ30" s="131"/>
      <c r="DA30" s="131"/>
      <c r="DB30" s="131"/>
      <c r="DC30" s="131"/>
      <c r="DD30" s="131"/>
      <c r="DE30" s="131"/>
      <c r="DF30" s="131"/>
      <c r="DG30" s="131"/>
      <c r="DH30" s="131"/>
      <c r="DI30" s="131"/>
      <c r="DJ30" s="131"/>
      <c r="DK30" s="131"/>
      <c r="DL30" s="131"/>
      <c r="DM30" s="131"/>
      <c r="DN30" s="131"/>
      <c r="DO30" s="131"/>
      <c r="DP30" s="131"/>
      <c r="DQ30" s="131"/>
      <c r="DR30" s="131"/>
      <c r="DS30" s="131"/>
      <c r="DT30" s="131"/>
      <c r="DU30" s="131"/>
      <c r="DV30" s="131"/>
      <c r="DW30" s="131"/>
      <c r="DX30" s="131"/>
      <c r="DY30" s="131"/>
      <c r="DZ30" s="131"/>
      <c r="EA30" s="131"/>
      <c r="EB30" s="131"/>
      <c r="EC30" s="131"/>
      <c r="ED30" s="131"/>
      <c r="EE30" s="131"/>
      <c r="EF30" s="131"/>
      <c r="EG30" s="131"/>
      <c r="EH30" s="131"/>
      <c r="EI30" s="131"/>
      <c r="EJ30" s="131"/>
      <c r="EK30" s="131"/>
      <c r="EL30" s="131"/>
      <c r="EM30" s="131"/>
      <c r="EN30" s="131"/>
      <c r="EO30" s="131"/>
      <c r="EP30" s="131"/>
      <c r="EQ30" s="131"/>
      <c r="ER30" s="131"/>
      <c r="ES30" s="131"/>
      <c r="ET30" s="131"/>
      <c r="EU30" s="131"/>
      <c r="EV30" s="131"/>
      <c r="EW30" s="131"/>
      <c r="EX30" s="131"/>
      <c r="EY30" s="131"/>
      <c r="EZ30" s="131"/>
      <c r="FA30" s="131"/>
      <c r="FB30" s="131"/>
      <c r="FC30" s="131"/>
      <c r="FD30" s="131"/>
      <c r="FE30" s="131"/>
      <c r="FF30" s="131"/>
      <c r="FG30" s="131"/>
      <c r="FH30" s="131"/>
      <c r="FI30" s="131"/>
      <c r="FJ30" s="131"/>
      <c r="FK30" s="131"/>
      <c r="FL30" s="131"/>
      <c r="FM30" s="131"/>
      <c r="FN30" s="131"/>
      <c r="FO30" s="131"/>
      <c r="FP30" s="131"/>
      <c r="FQ30" s="131"/>
      <c r="FR30" s="131"/>
      <c r="FS30" s="131"/>
      <c r="FT30" s="131"/>
      <c r="FU30" s="131"/>
      <c r="FV30" s="131"/>
      <c r="FW30" s="131"/>
      <c r="FX30" s="131"/>
      <c r="FY30" s="131"/>
      <c r="FZ30" s="131"/>
      <c r="GA30" s="131"/>
      <c r="GB30" s="131"/>
      <c r="GC30" s="131"/>
      <c r="GD30" s="131"/>
      <c r="GE30" s="131"/>
      <c r="GF30" s="131"/>
      <c r="GG30" s="131"/>
      <c r="GH30" s="131"/>
      <c r="GI30" s="131"/>
      <c r="GJ30" s="131"/>
      <c r="GK30" s="131"/>
      <c r="GL30" s="131"/>
      <c r="GM30" s="131"/>
      <c r="GN30" s="131"/>
      <c r="GO30" s="131"/>
      <c r="GP30" s="131"/>
      <c r="GQ30" s="131"/>
      <c r="GR30" s="131"/>
      <c r="GS30" s="131"/>
      <c r="GT30" s="131"/>
      <c r="GU30" s="131"/>
      <c r="GV30" s="131"/>
      <c r="GW30" s="131"/>
      <c r="GX30" s="131"/>
      <c r="GY30" s="131"/>
      <c r="GZ30" s="131"/>
      <c r="HA30" s="131"/>
      <c r="HB30" s="131"/>
      <c r="HC30" s="131"/>
      <c r="HD30" s="131"/>
      <c r="HE30" s="131"/>
      <c r="HF30" s="131"/>
      <c r="HG30" s="131"/>
      <c r="HH30" s="131"/>
      <c r="HI30" s="131"/>
      <c r="HJ30" s="131"/>
      <c r="HK30" s="131"/>
      <c r="HL30" s="131"/>
      <c r="HM30" s="131"/>
      <c r="HN30" s="131"/>
      <c r="HO30" s="131"/>
      <c r="HP30" s="131"/>
      <c r="HQ30" s="131"/>
      <c r="HR30" s="131"/>
      <c r="HS30" s="131"/>
      <c r="HT30" s="131"/>
      <c r="HU30" s="131"/>
      <c r="HV30" s="131"/>
      <c r="HW30" s="131"/>
      <c r="HX30" s="131"/>
      <c r="HY30" s="131"/>
      <c r="HZ30" s="131"/>
      <c r="IA30" s="131"/>
      <c r="IB30" s="131"/>
      <c r="IC30" s="131"/>
      <c r="ID30" s="131"/>
      <c r="IE30" s="131"/>
      <c r="IF30" s="131"/>
      <c r="IG30" s="131"/>
      <c r="IH30" s="131"/>
      <c r="II30" s="131"/>
      <c r="IJ30" s="131"/>
      <c r="IK30" s="131"/>
      <c r="IL30" s="131"/>
      <c r="IM30" s="131"/>
      <c r="IN30" s="131"/>
      <c r="IO30" s="131"/>
      <c r="IP30" s="131"/>
      <c r="IQ30" s="131"/>
      <c r="IR30" s="131"/>
      <c r="IS30" s="131"/>
      <c r="IT30" s="131"/>
      <c r="IU30" s="131"/>
      <c r="IV30" s="131"/>
      <c r="IW30" s="131"/>
      <c r="IX30" s="131"/>
      <c r="IY30" s="131"/>
      <c r="IZ30" s="131"/>
      <c r="JA30" s="131"/>
      <c r="JB30" s="131"/>
      <c r="JC30" s="131"/>
      <c r="JD30" s="131"/>
      <c r="JE30" s="131"/>
      <c r="JF30" s="131"/>
      <c r="JG30" s="131"/>
      <c r="JH30" s="131"/>
      <c r="JI30" s="131"/>
      <c r="JJ30" s="131"/>
      <c r="JK30" s="131"/>
      <c r="JL30" s="131"/>
      <c r="JM30" s="131"/>
      <c r="JN30" s="131"/>
      <c r="JO30" s="131"/>
      <c r="JP30" s="131"/>
      <c r="JQ30" s="131"/>
      <c r="JR30" s="131"/>
      <c r="JS30" s="131"/>
      <c r="JT30" s="131"/>
      <c r="JU30" s="131"/>
      <c r="JV30" s="131"/>
      <c r="JW30" s="131"/>
      <c r="JX30" s="131"/>
      <c r="JY30" s="131"/>
      <c r="JZ30" s="131"/>
      <c r="KA30" s="131"/>
      <c r="KB30" s="131"/>
      <c r="KC30" s="131"/>
      <c r="KD30" s="131"/>
      <c r="KE30" s="131"/>
      <c r="KF30" s="131"/>
      <c r="KG30" s="131"/>
      <c r="KH30" s="131"/>
      <c r="KI30" s="131"/>
      <c r="KJ30" s="131"/>
      <c r="KK30" s="131"/>
      <c r="KL30" s="131"/>
      <c r="KM30" s="131"/>
      <c r="KN30" s="131"/>
      <c r="KO30" s="131"/>
      <c r="KP30" s="131"/>
      <c r="KQ30" s="131"/>
      <c r="KR30" s="131"/>
      <c r="KS30" s="131"/>
      <c r="KT30" s="131"/>
      <c r="KU30" s="131"/>
      <c r="KV30" s="131"/>
      <c r="KW30" s="131"/>
      <c r="KX30" s="131"/>
      <c r="KY30" s="131"/>
      <c r="KZ30" s="131"/>
      <c r="LA30" s="131"/>
      <c r="LB30" s="131"/>
      <c r="LC30" s="131"/>
      <c r="LD30" s="131"/>
      <c r="LE30" s="131"/>
      <c r="LF30" s="131"/>
      <c r="LG30" s="131"/>
      <c r="LH30" s="131"/>
      <c r="LI30" s="131"/>
      <c r="LJ30" s="131"/>
      <c r="LK30" s="131"/>
      <c r="LL30" s="131"/>
      <c r="LM30" s="131"/>
      <c r="LN30" s="131"/>
      <c r="LO30" s="131"/>
      <c r="LP30" s="131"/>
      <c r="LQ30" s="131"/>
      <c r="LR30" s="131"/>
      <c r="LS30" s="131"/>
      <c r="LT30" s="131"/>
      <c r="LU30" s="131"/>
      <c r="LV30" s="131"/>
      <c r="LW30" s="131"/>
      <c r="LX30" s="131"/>
      <c r="LY30" s="131"/>
      <c r="LZ30" s="131"/>
      <c r="MA30" s="131"/>
      <c r="MB30" s="131"/>
      <c r="MC30" s="131"/>
      <c r="MD30" s="131"/>
      <c r="ME30" s="131"/>
      <c r="MF30" s="131"/>
      <c r="MG30" s="131"/>
      <c r="MH30" s="131"/>
      <c r="MI30" s="131"/>
      <c r="MJ30" s="131"/>
      <c r="MK30" s="131"/>
      <c r="ML30" s="131"/>
      <c r="MM30" s="131"/>
      <c r="MN30" s="131"/>
      <c r="MO30" s="131"/>
      <c r="MP30" s="131"/>
      <c r="MQ30" s="131"/>
      <c r="MR30" s="131"/>
      <c r="MS30" s="131"/>
      <c r="MT30" s="131"/>
      <c r="MU30" s="131"/>
      <c r="MV30" s="131"/>
      <c r="MW30" s="131"/>
      <c r="MX30" s="131"/>
      <c r="MY30" s="131"/>
      <c r="MZ30" s="131"/>
      <c r="NA30" s="131"/>
      <c r="NB30" s="131"/>
      <c r="NC30" s="131"/>
      <c r="ND30" s="131"/>
      <c r="NE30" s="131"/>
      <c r="NF30" s="131"/>
      <c r="NG30" s="131"/>
      <c r="NH30" s="131"/>
      <c r="NI30" s="131"/>
      <c r="NJ30" s="131"/>
      <c r="NK30" s="131"/>
      <c r="NL30" s="131"/>
      <c r="NM30" s="131"/>
      <c r="NN30" s="131"/>
      <c r="NO30" s="131"/>
      <c r="NP30" s="131"/>
      <c r="NQ30" s="131"/>
      <c r="NR30" s="131"/>
      <c r="NS30" s="131"/>
      <c r="NT30" s="131"/>
      <c r="NU30" s="131"/>
      <c r="NV30" s="131"/>
      <c r="NW30" s="131"/>
      <c r="NX30" s="131"/>
      <c r="NY30" s="131"/>
      <c r="NZ30" s="131"/>
      <c r="OA30" s="131"/>
      <c r="OB30" s="131"/>
      <c r="OC30" s="131"/>
      <c r="OD30" s="131"/>
      <c r="OE30" s="131"/>
      <c r="OF30" s="131"/>
      <c r="OG30" s="131"/>
      <c r="OH30" s="131"/>
      <c r="OI30" s="131"/>
      <c r="OJ30" s="131"/>
      <c r="OK30" s="131"/>
      <c r="OL30" s="131"/>
      <c r="OM30" s="131"/>
      <c r="ON30" s="131"/>
      <c r="OO30" s="131"/>
      <c r="OP30" s="131"/>
      <c r="OQ30" s="131"/>
      <c r="OR30" s="131"/>
      <c r="OS30" s="131"/>
      <c r="OT30" s="131"/>
      <c r="OU30" s="131"/>
      <c r="OV30" s="131"/>
      <c r="OW30" s="131"/>
      <c r="OX30" s="131"/>
      <c r="OY30" s="131"/>
      <c r="OZ30" s="131"/>
      <c r="PA30" s="131"/>
      <c r="PB30" s="131"/>
      <c r="PC30" s="131"/>
      <c r="PD30" s="131"/>
      <c r="PE30" s="131"/>
      <c r="PF30" s="131"/>
      <c r="PG30" s="131"/>
      <c r="PH30" s="131"/>
      <c r="PI30" s="131"/>
      <c r="PJ30" s="131"/>
      <c r="PK30" s="131"/>
      <c r="PL30" s="131"/>
      <c r="PM30" s="131"/>
      <c r="PN30" s="131"/>
      <c r="PO30" s="131"/>
      <c r="PP30" s="131"/>
      <c r="PQ30" s="131"/>
      <c r="PR30" s="131"/>
      <c r="PS30" s="131"/>
      <c r="PT30" s="131"/>
      <c r="PU30" s="131"/>
      <c r="PV30" s="131"/>
      <c r="PW30" s="131"/>
      <c r="PX30" s="131"/>
      <c r="PY30" s="131"/>
      <c r="PZ30" s="131"/>
      <c r="QA30" s="131"/>
      <c r="QB30" s="131"/>
      <c r="QC30" s="131"/>
      <c r="QD30" s="131"/>
      <c r="QE30" s="131"/>
      <c r="QF30" s="131"/>
      <c r="QG30" s="131"/>
      <c r="QH30" s="131"/>
      <c r="QI30" s="131"/>
      <c r="QJ30" s="131"/>
      <c r="QK30" s="131"/>
      <c r="QL30" s="131"/>
      <c r="QM30" s="131"/>
      <c r="QN30" s="131"/>
      <c r="QO30" s="131"/>
      <c r="QP30" s="131"/>
      <c r="QQ30" s="131"/>
      <c r="QR30" s="131"/>
      <c r="QS30" s="131"/>
      <c r="QT30" s="131"/>
      <c r="QU30" s="131"/>
      <c r="QV30" s="131"/>
      <c r="QW30" s="131"/>
      <c r="QX30" s="131"/>
      <c r="QY30" s="131"/>
      <c r="QZ30" s="131"/>
      <c r="RA30" s="131"/>
      <c r="RB30" s="131"/>
      <c r="RC30" s="131"/>
      <c r="RD30" s="131"/>
      <c r="RE30" s="131"/>
      <c r="RF30" s="131"/>
      <c r="RG30" s="131"/>
      <c r="RH30" s="131"/>
      <c r="RI30" s="131"/>
      <c r="RJ30" s="131"/>
      <c r="RK30" s="131"/>
      <c r="RL30" s="131"/>
      <c r="RM30" s="131"/>
      <c r="RN30" s="131"/>
      <c r="RO30" s="131"/>
      <c r="RP30" s="131"/>
      <c r="RQ30" s="131"/>
      <c r="RR30" s="131"/>
      <c r="RS30" s="131"/>
      <c r="RT30" s="131"/>
      <c r="RU30" s="131"/>
      <c r="RV30" s="131"/>
      <c r="RW30" s="131"/>
      <c r="RX30" s="131"/>
      <c r="RY30" s="131"/>
      <c r="RZ30" s="131"/>
      <c r="SA30" s="131"/>
      <c r="SB30" s="131"/>
      <c r="SC30" s="131"/>
      <c r="SD30" s="131"/>
      <c r="SE30" s="131"/>
      <c r="SF30" s="131"/>
      <c r="SG30" s="131"/>
      <c r="SH30" s="131"/>
      <c r="SI30" s="131"/>
      <c r="SJ30" s="131"/>
      <c r="SK30" s="131"/>
      <c r="SL30" s="131"/>
      <c r="SM30" s="131"/>
      <c r="SN30" s="131"/>
      <c r="SO30" s="131"/>
      <c r="SP30" s="131"/>
      <c r="SQ30" s="131"/>
      <c r="SR30" s="131"/>
      <c r="SS30" s="131"/>
      <c r="ST30" s="131"/>
      <c r="SU30" s="131"/>
      <c r="SV30" s="131"/>
      <c r="SW30" s="131"/>
      <c r="SX30" s="131"/>
      <c r="SY30" s="131"/>
      <c r="SZ30" s="131"/>
      <c r="TA30" s="131"/>
      <c r="TB30" s="131"/>
      <c r="TC30" s="131"/>
      <c r="TD30" s="131"/>
      <c r="TE30" s="131"/>
      <c r="TF30" s="131"/>
      <c r="TG30" s="131"/>
      <c r="TH30" s="131"/>
      <c r="TI30" s="131"/>
      <c r="TJ30" s="131"/>
      <c r="TK30" s="131"/>
      <c r="TL30" s="131"/>
      <c r="TM30" s="131"/>
      <c r="TN30" s="131"/>
      <c r="TO30" s="131"/>
      <c r="TP30" s="131"/>
      <c r="TQ30" s="131"/>
      <c r="TR30" s="131"/>
    </row>
    <row r="31" spans="1:538" s="137" customFormat="1" ht="24.95" customHeight="1" x14ac:dyDescent="0.25">
      <c r="A31" s="133">
        <v>28</v>
      </c>
      <c r="B31" s="134" t="s">
        <v>47</v>
      </c>
      <c r="C31" s="129">
        <v>63677729196.019997</v>
      </c>
      <c r="D31" s="130">
        <v>55524221404.560005</v>
      </c>
      <c r="E31" s="221">
        <f>Table38468634533267589378[[#This Row],[DEBT STOCK AS AT Q2, 2020]]/Table38468634533267589378[[#This Row],[DEBT STOCK AS AT Q2, 2019]]-1</f>
        <v>0.14684596353097845</v>
      </c>
      <c r="F31" s="223">
        <f>Table38468634533267589378[[#This Row],[DEBT STOCK AS AT Q2, 2020]]/Table38468634533267589378[[#Totals],[DEBT STOCK AS AT Q2, 2020]]</f>
        <v>1.5198640283397537E-2</v>
      </c>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1"/>
      <c r="BP31" s="131"/>
      <c r="BQ31" s="131"/>
      <c r="BR31" s="131"/>
      <c r="BS31" s="131"/>
      <c r="BT31" s="131"/>
      <c r="BU31" s="131"/>
      <c r="BV31" s="131"/>
      <c r="BW31" s="131"/>
      <c r="BX31" s="131"/>
      <c r="BY31" s="131"/>
      <c r="BZ31" s="131"/>
      <c r="CA31" s="131"/>
      <c r="CB31" s="131"/>
      <c r="CC31" s="131"/>
      <c r="CD31" s="131"/>
      <c r="CE31" s="131"/>
      <c r="CF31" s="131"/>
      <c r="CG31" s="131"/>
      <c r="CH31" s="131"/>
      <c r="CI31" s="131"/>
      <c r="CJ31" s="131"/>
      <c r="CK31" s="131"/>
      <c r="CL31" s="131"/>
      <c r="CM31" s="131"/>
      <c r="CN31" s="131"/>
      <c r="CO31" s="131"/>
      <c r="CP31" s="131"/>
      <c r="CQ31" s="131"/>
      <c r="CR31" s="131"/>
      <c r="CS31" s="131"/>
      <c r="CT31" s="131"/>
      <c r="CU31" s="131"/>
      <c r="CV31" s="131"/>
      <c r="CW31" s="131"/>
      <c r="CX31" s="131"/>
      <c r="CY31" s="131"/>
      <c r="CZ31" s="131"/>
      <c r="DA31" s="131"/>
      <c r="DB31" s="131"/>
      <c r="DC31" s="131"/>
      <c r="DD31" s="131"/>
      <c r="DE31" s="131"/>
      <c r="DF31" s="131"/>
      <c r="DG31" s="131"/>
      <c r="DH31" s="131"/>
      <c r="DI31" s="131"/>
      <c r="DJ31" s="131"/>
      <c r="DK31" s="131"/>
      <c r="DL31" s="131"/>
      <c r="DM31" s="131"/>
      <c r="DN31" s="131"/>
      <c r="DO31" s="131"/>
      <c r="DP31" s="131"/>
      <c r="DQ31" s="131"/>
      <c r="DR31" s="131"/>
      <c r="DS31" s="131"/>
      <c r="DT31" s="131"/>
      <c r="DU31" s="131"/>
      <c r="DV31" s="131"/>
      <c r="DW31" s="131"/>
      <c r="DX31" s="131"/>
      <c r="DY31" s="131"/>
      <c r="DZ31" s="131"/>
      <c r="EA31" s="131"/>
      <c r="EB31" s="131"/>
      <c r="EC31" s="131"/>
      <c r="ED31" s="131"/>
      <c r="EE31" s="131"/>
      <c r="EF31" s="131"/>
      <c r="EG31" s="131"/>
      <c r="EH31" s="131"/>
      <c r="EI31" s="131"/>
      <c r="EJ31" s="131"/>
      <c r="EK31" s="131"/>
      <c r="EL31" s="131"/>
      <c r="EM31" s="131"/>
      <c r="EN31" s="131"/>
      <c r="EO31" s="131"/>
      <c r="EP31" s="131"/>
      <c r="EQ31" s="131"/>
      <c r="ER31" s="131"/>
      <c r="ES31" s="131"/>
      <c r="ET31" s="131"/>
      <c r="EU31" s="131"/>
      <c r="EV31" s="131"/>
      <c r="EW31" s="131"/>
      <c r="EX31" s="131"/>
      <c r="EY31" s="131"/>
      <c r="EZ31" s="131"/>
      <c r="FA31" s="131"/>
      <c r="FB31" s="131"/>
      <c r="FC31" s="131"/>
      <c r="FD31" s="131"/>
      <c r="FE31" s="131"/>
      <c r="FF31" s="131"/>
      <c r="FG31" s="131"/>
      <c r="FH31" s="131"/>
      <c r="FI31" s="131"/>
      <c r="FJ31" s="131"/>
      <c r="FK31" s="131"/>
      <c r="FL31" s="131"/>
      <c r="FM31" s="131"/>
      <c r="FN31" s="131"/>
      <c r="FO31" s="131"/>
      <c r="FP31" s="131"/>
      <c r="FQ31" s="131"/>
      <c r="FR31" s="131"/>
      <c r="FS31" s="131"/>
      <c r="FT31" s="131"/>
      <c r="FU31" s="131"/>
      <c r="FV31" s="131"/>
      <c r="FW31" s="131"/>
      <c r="FX31" s="131"/>
      <c r="FY31" s="131"/>
      <c r="FZ31" s="131"/>
      <c r="GA31" s="131"/>
      <c r="GB31" s="131"/>
      <c r="GC31" s="131"/>
      <c r="GD31" s="131"/>
      <c r="GE31" s="131"/>
      <c r="GF31" s="131"/>
      <c r="GG31" s="131"/>
      <c r="GH31" s="131"/>
      <c r="GI31" s="131"/>
      <c r="GJ31" s="131"/>
      <c r="GK31" s="131"/>
      <c r="GL31" s="131"/>
      <c r="GM31" s="131"/>
      <c r="GN31" s="131"/>
      <c r="GO31" s="131"/>
      <c r="GP31" s="131"/>
      <c r="GQ31" s="131"/>
      <c r="GR31" s="131"/>
      <c r="GS31" s="131"/>
      <c r="GT31" s="131"/>
      <c r="GU31" s="131"/>
      <c r="GV31" s="131"/>
      <c r="GW31" s="131"/>
      <c r="GX31" s="131"/>
      <c r="GY31" s="131"/>
      <c r="GZ31" s="131"/>
      <c r="HA31" s="131"/>
      <c r="HB31" s="131"/>
      <c r="HC31" s="131"/>
      <c r="HD31" s="131"/>
      <c r="HE31" s="131"/>
      <c r="HF31" s="131"/>
      <c r="HG31" s="131"/>
      <c r="HH31" s="131"/>
      <c r="HI31" s="131"/>
      <c r="HJ31" s="131"/>
      <c r="HK31" s="131"/>
      <c r="HL31" s="131"/>
      <c r="HM31" s="131"/>
      <c r="HN31" s="131"/>
      <c r="HO31" s="131"/>
      <c r="HP31" s="131"/>
      <c r="HQ31" s="131"/>
      <c r="HR31" s="131"/>
      <c r="HS31" s="131"/>
      <c r="HT31" s="131"/>
      <c r="HU31" s="131"/>
      <c r="HV31" s="131"/>
      <c r="HW31" s="131"/>
      <c r="HX31" s="131"/>
      <c r="HY31" s="131"/>
      <c r="HZ31" s="131"/>
      <c r="IA31" s="131"/>
      <c r="IB31" s="131"/>
      <c r="IC31" s="131"/>
      <c r="ID31" s="131"/>
      <c r="IE31" s="131"/>
      <c r="IF31" s="131"/>
      <c r="IG31" s="131"/>
      <c r="IH31" s="131"/>
      <c r="II31" s="131"/>
      <c r="IJ31" s="131"/>
      <c r="IK31" s="131"/>
      <c r="IL31" s="131"/>
      <c r="IM31" s="131"/>
      <c r="IN31" s="131"/>
      <c r="IO31" s="131"/>
      <c r="IP31" s="131"/>
      <c r="IQ31" s="131"/>
      <c r="IR31" s="131"/>
      <c r="IS31" s="131"/>
      <c r="IT31" s="131"/>
      <c r="IU31" s="131"/>
      <c r="IV31" s="131"/>
      <c r="IW31" s="131"/>
      <c r="IX31" s="131"/>
      <c r="IY31" s="131"/>
      <c r="IZ31" s="131"/>
      <c r="JA31" s="131"/>
      <c r="JB31" s="131"/>
      <c r="JC31" s="131"/>
      <c r="JD31" s="131"/>
      <c r="JE31" s="131"/>
      <c r="JF31" s="131"/>
      <c r="JG31" s="131"/>
      <c r="JH31" s="131"/>
      <c r="JI31" s="131"/>
      <c r="JJ31" s="131"/>
      <c r="JK31" s="131"/>
      <c r="JL31" s="131"/>
      <c r="JM31" s="131"/>
      <c r="JN31" s="131"/>
      <c r="JO31" s="131"/>
      <c r="JP31" s="131"/>
      <c r="JQ31" s="131"/>
      <c r="JR31" s="131"/>
      <c r="JS31" s="131"/>
      <c r="JT31" s="131"/>
      <c r="JU31" s="131"/>
      <c r="JV31" s="131"/>
      <c r="JW31" s="131"/>
      <c r="JX31" s="131"/>
      <c r="JY31" s="131"/>
      <c r="JZ31" s="131"/>
      <c r="KA31" s="131"/>
      <c r="KB31" s="131"/>
      <c r="KC31" s="131"/>
      <c r="KD31" s="131"/>
      <c r="KE31" s="131"/>
      <c r="KF31" s="131"/>
      <c r="KG31" s="131"/>
      <c r="KH31" s="131"/>
      <c r="KI31" s="131"/>
      <c r="KJ31" s="131"/>
      <c r="KK31" s="131"/>
      <c r="KL31" s="131"/>
      <c r="KM31" s="131"/>
      <c r="KN31" s="131"/>
      <c r="KO31" s="131"/>
      <c r="KP31" s="131"/>
      <c r="KQ31" s="131"/>
      <c r="KR31" s="131"/>
      <c r="KS31" s="131"/>
      <c r="KT31" s="131"/>
      <c r="KU31" s="131"/>
      <c r="KV31" s="131"/>
      <c r="KW31" s="131"/>
      <c r="KX31" s="131"/>
      <c r="KY31" s="131"/>
      <c r="KZ31" s="131"/>
      <c r="LA31" s="131"/>
      <c r="LB31" s="131"/>
      <c r="LC31" s="131"/>
      <c r="LD31" s="131"/>
      <c r="LE31" s="131"/>
      <c r="LF31" s="131"/>
      <c r="LG31" s="131"/>
      <c r="LH31" s="131"/>
      <c r="LI31" s="131"/>
      <c r="LJ31" s="131"/>
      <c r="LK31" s="131"/>
      <c r="LL31" s="131"/>
      <c r="LM31" s="131"/>
      <c r="LN31" s="131"/>
      <c r="LO31" s="131"/>
      <c r="LP31" s="131"/>
      <c r="LQ31" s="131"/>
      <c r="LR31" s="131"/>
      <c r="LS31" s="131"/>
      <c r="LT31" s="131"/>
      <c r="LU31" s="131"/>
      <c r="LV31" s="131"/>
      <c r="LW31" s="131"/>
      <c r="LX31" s="131"/>
      <c r="LY31" s="131"/>
      <c r="LZ31" s="131"/>
      <c r="MA31" s="131"/>
      <c r="MB31" s="131"/>
      <c r="MC31" s="131"/>
      <c r="MD31" s="131"/>
      <c r="ME31" s="131"/>
      <c r="MF31" s="131"/>
      <c r="MG31" s="131"/>
      <c r="MH31" s="131"/>
      <c r="MI31" s="131"/>
      <c r="MJ31" s="131"/>
      <c r="MK31" s="131"/>
      <c r="ML31" s="131"/>
      <c r="MM31" s="131"/>
      <c r="MN31" s="131"/>
      <c r="MO31" s="131"/>
      <c r="MP31" s="131"/>
      <c r="MQ31" s="131"/>
      <c r="MR31" s="131"/>
      <c r="MS31" s="131"/>
      <c r="MT31" s="131"/>
      <c r="MU31" s="131"/>
      <c r="MV31" s="131"/>
      <c r="MW31" s="131"/>
      <c r="MX31" s="131"/>
      <c r="MY31" s="131"/>
      <c r="MZ31" s="131"/>
      <c r="NA31" s="131"/>
      <c r="NB31" s="131"/>
      <c r="NC31" s="131"/>
      <c r="ND31" s="131"/>
      <c r="NE31" s="131"/>
      <c r="NF31" s="131"/>
      <c r="NG31" s="131"/>
      <c r="NH31" s="131"/>
      <c r="NI31" s="131"/>
      <c r="NJ31" s="131"/>
      <c r="NK31" s="131"/>
      <c r="NL31" s="131"/>
      <c r="NM31" s="131"/>
      <c r="NN31" s="131"/>
      <c r="NO31" s="131"/>
      <c r="NP31" s="131"/>
      <c r="NQ31" s="131"/>
      <c r="NR31" s="131"/>
      <c r="NS31" s="131"/>
      <c r="NT31" s="131"/>
      <c r="NU31" s="131"/>
      <c r="NV31" s="131"/>
      <c r="NW31" s="131"/>
      <c r="NX31" s="131"/>
      <c r="NY31" s="131"/>
      <c r="NZ31" s="131"/>
      <c r="OA31" s="131"/>
      <c r="OB31" s="131"/>
      <c r="OC31" s="131"/>
      <c r="OD31" s="131"/>
      <c r="OE31" s="131"/>
      <c r="OF31" s="131"/>
      <c r="OG31" s="131"/>
      <c r="OH31" s="131"/>
      <c r="OI31" s="131"/>
      <c r="OJ31" s="131"/>
      <c r="OK31" s="131"/>
      <c r="OL31" s="131"/>
      <c r="OM31" s="131"/>
      <c r="ON31" s="131"/>
      <c r="OO31" s="131"/>
      <c r="OP31" s="131"/>
      <c r="OQ31" s="131"/>
      <c r="OR31" s="131"/>
      <c r="OS31" s="131"/>
      <c r="OT31" s="131"/>
      <c r="OU31" s="131"/>
      <c r="OV31" s="131"/>
      <c r="OW31" s="131"/>
      <c r="OX31" s="131"/>
      <c r="OY31" s="131"/>
      <c r="OZ31" s="131"/>
      <c r="PA31" s="131"/>
      <c r="PB31" s="131"/>
      <c r="PC31" s="131"/>
      <c r="PD31" s="131"/>
      <c r="PE31" s="131"/>
      <c r="PF31" s="131"/>
      <c r="PG31" s="131"/>
      <c r="PH31" s="131"/>
      <c r="PI31" s="131"/>
      <c r="PJ31" s="131"/>
      <c r="PK31" s="131"/>
      <c r="PL31" s="131"/>
      <c r="PM31" s="131"/>
      <c r="PN31" s="131"/>
      <c r="PO31" s="131"/>
      <c r="PP31" s="131"/>
      <c r="PQ31" s="131"/>
      <c r="PR31" s="131"/>
      <c r="PS31" s="131"/>
      <c r="PT31" s="131"/>
      <c r="PU31" s="131"/>
      <c r="PV31" s="131"/>
      <c r="PW31" s="131"/>
      <c r="PX31" s="131"/>
      <c r="PY31" s="131"/>
      <c r="PZ31" s="131"/>
      <c r="QA31" s="131"/>
      <c r="QB31" s="131"/>
      <c r="QC31" s="131"/>
      <c r="QD31" s="131"/>
      <c r="QE31" s="131"/>
      <c r="QF31" s="131"/>
      <c r="QG31" s="131"/>
      <c r="QH31" s="131"/>
      <c r="QI31" s="131"/>
      <c r="QJ31" s="131"/>
      <c r="QK31" s="131"/>
      <c r="QL31" s="131"/>
      <c r="QM31" s="131"/>
      <c r="QN31" s="131"/>
      <c r="QO31" s="131"/>
      <c r="QP31" s="131"/>
      <c r="QQ31" s="131"/>
      <c r="QR31" s="131"/>
      <c r="QS31" s="131"/>
      <c r="QT31" s="131"/>
      <c r="QU31" s="131"/>
      <c r="QV31" s="131"/>
      <c r="QW31" s="131"/>
      <c r="QX31" s="131"/>
      <c r="QY31" s="131"/>
      <c r="QZ31" s="131"/>
      <c r="RA31" s="131"/>
      <c r="RB31" s="131"/>
      <c r="RC31" s="131"/>
      <c r="RD31" s="131"/>
      <c r="RE31" s="131"/>
      <c r="RF31" s="131"/>
      <c r="RG31" s="131"/>
      <c r="RH31" s="131"/>
      <c r="RI31" s="131"/>
      <c r="RJ31" s="131"/>
      <c r="RK31" s="131"/>
      <c r="RL31" s="131"/>
      <c r="RM31" s="131"/>
      <c r="RN31" s="131"/>
      <c r="RO31" s="131"/>
      <c r="RP31" s="131"/>
      <c r="RQ31" s="131"/>
      <c r="RR31" s="131"/>
      <c r="RS31" s="131"/>
      <c r="RT31" s="131"/>
      <c r="RU31" s="131"/>
      <c r="RV31" s="131"/>
      <c r="RW31" s="131"/>
      <c r="RX31" s="131"/>
      <c r="RY31" s="131"/>
      <c r="RZ31" s="131"/>
      <c r="SA31" s="131"/>
      <c r="SB31" s="131"/>
      <c r="SC31" s="131"/>
      <c r="SD31" s="131"/>
      <c r="SE31" s="131"/>
      <c r="SF31" s="131"/>
      <c r="SG31" s="131"/>
      <c r="SH31" s="131"/>
      <c r="SI31" s="131"/>
      <c r="SJ31" s="131"/>
      <c r="SK31" s="131"/>
      <c r="SL31" s="131"/>
      <c r="SM31" s="131"/>
      <c r="SN31" s="131"/>
      <c r="SO31" s="131"/>
      <c r="SP31" s="131"/>
      <c r="SQ31" s="131"/>
      <c r="SR31" s="131"/>
      <c r="SS31" s="131"/>
      <c r="ST31" s="131"/>
      <c r="SU31" s="131"/>
      <c r="SV31" s="131"/>
      <c r="SW31" s="131"/>
      <c r="SX31" s="131"/>
      <c r="SY31" s="131"/>
      <c r="SZ31" s="131"/>
      <c r="TA31" s="131"/>
      <c r="TB31" s="131"/>
      <c r="TC31" s="131"/>
      <c r="TD31" s="131"/>
      <c r="TE31" s="131"/>
      <c r="TF31" s="131"/>
      <c r="TG31" s="131"/>
      <c r="TH31" s="131"/>
      <c r="TI31" s="131"/>
      <c r="TJ31" s="131"/>
      <c r="TK31" s="131"/>
      <c r="TL31" s="131"/>
      <c r="TM31" s="131"/>
      <c r="TN31" s="131"/>
      <c r="TO31" s="131"/>
      <c r="TP31" s="131"/>
      <c r="TQ31" s="131"/>
      <c r="TR31" s="131"/>
    </row>
    <row r="32" spans="1:538" s="141" customFormat="1" ht="24.95" customHeight="1" x14ac:dyDescent="0.25">
      <c r="A32" s="133">
        <v>29</v>
      </c>
      <c r="B32" s="134" t="s">
        <v>46</v>
      </c>
      <c r="C32" s="129">
        <v>136125242955.06</v>
      </c>
      <c r="D32" s="130">
        <v>144804503035.22998</v>
      </c>
      <c r="E32" s="221">
        <f>Table38468634533267589378[[#This Row],[DEBT STOCK AS AT Q2, 2020]]/Table38468634533267589378[[#This Row],[DEBT STOCK AS AT Q2, 2019]]-1</f>
        <v>-5.9937777474077469E-2</v>
      </c>
      <c r="F32" s="223">
        <f>Table38468634533267589378[[#This Row],[DEBT STOCK AS AT Q2, 2020]]/Table38468634533267589378[[#Totals],[DEBT STOCK AS AT Q2, 2020]]</f>
        <v>3.2490458238472547E-2</v>
      </c>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31"/>
      <c r="BG32" s="131"/>
      <c r="BH32" s="131"/>
      <c r="BI32" s="131"/>
      <c r="BJ32" s="131"/>
      <c r="BK32" s="131"/>
      <c r="BL32" s="131"/>
      <c r="BM32" s="131"/>
      <c r="BN32" s="131"/>
      <c r="BO32" s="131"/>
      <c r="BP32" s="131"/>
      <c r="BQ32" s="131"/>
      <c r="BR32" s="131"/>
      <c r="BS32" s="131"/>
      <c r="BT32" s="131"/>
      <c r="BU32" s="131"/>
      <c r="BV32" s="131"/>
      <c r="BW32" s="131"/>
      <c r="BX32" s="131"/>
      <c r="BY32" s="131"/>
      <c r="BZ32" s="131"/>
      <c r="CA32" s="131"/>
      <c r="CB32" s="131"/>
      <c r="CC32" s="131"/>
      <c r="CD32" s="131"/>
      <c r="CE32" s="131"/>
      <c r="CF32" s="131"/>
      <c r="CG32" s="131"/>
      <c r="CH32" s="131"/>
      <c r="CI32" s="131"/>
      <c r="CJ32" s="131"/>
      <c r="CK32" s="131"/>
      <c r="CL32" s="131"/>
      <c r="CM32" s="131"/>
      <c r="CN32" s="131"/>
      <c r="CO32" s="131"/>
      <c r="CP32" s="131"/>
      <c r="CQ32" s="131"/>
      <c r="CR32" s="131"/>
      <c r="CS32" s="131"/>
      <c r="CT32" s="131"/>
      <c r="CU32" s="131"/>
      <c r="CV32" s="131"/>
      <c r="CW32" s="131"/>
      <c r="CX32" s="131"/>
      <c r="CY32" s="131"/>
      <c r="CZ32" s="131"/>
      <c r="DA32" s="131"/>
      <c r="DB32" s="131"/>
      <c r="DC32" s="131"/>
      <c r="DD32" s="131"/>
      <c r="DE32" s="131"/>
      <c r="DF32" s="131"/>
      <c r="DG32" s="131"/>
      <c r="DH32" s="131"/>
      <c r="DI32" s="131"/>
      <c r="DJ32" s="131"/>
      <c r="DK32" s="131"/>
      <c r="DL32" s="131"/>
      <c r="DM32" s="131"/>
      <c r="DN32" s="131"/>
      <c r="DO32" s="131"/>
      <c r="DP32" s="131"/>
      <c r="DQ32" s="131"/>
      <c r="DR32" s="131"/>
      <c r="DS32" s="131"/>
      <c r="DT32" s="131"/>
      <c r="DU32" s="131"/>
      <c r="DV32" s="131"/>
      <c r="DW32" s="131"/>
      <c r="DX32" s="131"/>
      <c r="DY32" s="131"/>
      <c r="DZ32" s="131"/>
      <c r="EA32" s="131"/>
      <c r="EB32" s="131"/>
      <c r="EC32" s="131"/>
      <c r="ED32" s="131"/>
      <c r="EE32" s="131"/>
      <c r="EF32" s="131"/>
      <c r="EG32" s="131"/>
      <c r="EH32" s="131"/>
      <c r="EI32" s="131"/>
      <c r="EJ32" s="131"/>
      <c r="EK32" s="131"/>
      <c r="EL32" s="131"/>
      <c r="EM32" s="131"/>
      <c r="EN32" s="131"/>
      <c r="EO32" s="131"/>
      <c r="EP32" s="131"/>
      <c r="EQ32" s="131"/>
      <c r="ER32" s="131"/>
      <c r="ES32" s="131"/>
      <c r="ET32" s="131"/>
      <c r="EU32" s="131"/>
      <c r="EV32" s="131"/>
      <c r="EW32" s="131"/>
      <c r="EX32" s="131"/>
      <c r="EY32" s="131"/>
      <c r="EZ32" s="131"/>
      <c r="FA32" s="131"/>
      <c r="FB32" s="131"/>
      <c r="FC32" s="131"/>
      <c r="FD32" s="131"/>
      <c r="FE32" s="131"/>
      <c r="FF32" s="131"/>
      <c r="FG32" s="131"/>
      <c r="FH32" s="131"/>
      <c r="FI32" s="131"/>
      <c r="FJ32" s="131"/>
      <c r="FK32" s="131"/>
      <c r="FL32" s="131"/>
      <c r="FM32" s="131"/>
      <c r="FN32" s="131"/>
      <c r="FO32" s="131"/>
      <c r="FP32" s="131"/>
      <c r="FQ32" s="131"/>
      <c r="FR32" s="131"/>
      <c r="FS32" s="131"/>
      <c r="FT32" s="131"/>
      <c r="FU32" s="131"/>
      <c r="FV32" s="131"/>
      <c r="FW32" s="131"/>
      <c r="FX32" s="131"/>
      <c r="FY32" s="131"/>
      <c r="FZ32" s="131"/>
      <c r="GA32" s="131"/>
      <c r="GB32" s="131"/>
      <c r="GC32" s="131"/>
      <c r="GD32" s="131"/>
      <c r="GE32" s="131"/>
      <c r="GF32" s="131"/>
      <c r="GG32" s="131"/>
      <c r="GH32" s="131"/>
      <c r="GI32" s="131"/>
      <c r="GJ32" s="131"/>
      <c r="GK32" s="131"/>
      <c r="GL32" s="131"/>
      <c r="GM32" s="131"/>
      <c r="GN32" s="131"/>
      <c r="GO32" s="131"/>
      <c r="GP32" s="131"/>
      <c r="GQ32" s="131"/>
      <c r="GR32" s="131"/>
      <c r="GS32" s="131"/>
      <c r="GT32" s="131"/>
      <c r="GU32" s="131"/>
      <c r="GV32" s="131"/>
      <c r="GW32" s="131"/>
      <c r="GX32" s="131"/>
      <c r="GY32" s="131"/>
      <c r="GZ32" s="131"/>
      <c r="HA32" s="131"/>
      <c r="HB32" s="131"/>
      <c r="HC32" s="131"/>
      <c r="HD32" s="131"/>
      <c r="HE32" s="131"/>
      <c r="HF32" s="131"/>
      <c r="HG32" s="131"/>
      <c r="HH32" s="131"/>
      <c r="HI32" s="131"/>
      <c r="HJ32" s="131"/>
      <c r="HK32" s="131"/>
      <c r="HL32" s="131"/>
      <c r="HM32" s="131"/>
      <c r="HN32" s="131"/>
      <c r="HO32" s="131"/>
      <c r="HP32" s="131"/>
      <c r="HQ32" s="131"/>
      <c r="HR32" s="131"/>
      <c r="HS32" s="131"/>
      <c r="HT32" s="131"/>
      <c r="HU32" s="131"/>
      <c r="HV32" s="131"/>
      <c r="HW32" s="131"/>
      <c r="HX32" s="131"/>
      <c r="HY32" s="131"/>
      <c r="HZ32" s="131"/>
      <c r="IA32" s="131"/>
      <c r="IB32" s="131"/>
      <c r="IC32" s="131"/>
      <c r="ID32" s="131"/>
      <c r="IE32" s="131"/>
      <c r="IF32" s="131"/>
      <c r="IG32" s="131"/>
      <c r="IH32" s="131"/>
      <c r="II32" s="131"/>
      <c r="IJ32" s="131"/>
      <c r="IK32" s="131"/>
      <c r="IL32" s="131"/>
      <c r="IM32" s="131"/>
      <c r="IN32" s="131"/>
      <c r="IO32" s="131"/>
      <c r="IP32" s="131"/>
      <c r="IQ32" s="131"/>
      <c r="IR32" s="131"/>
      <c r="IS32" s="131"/>
      <c r="IT32" s="131"/>
      <c r="IU32" s="131"/>
      <c r="IV32" s="131"/>
      <c r="IW32" s="131"/>
      <c r="IX32" s="131"/>
      <c r="IY32" s="131"/>
      <c r="IZ32" s="131"/>
      <c r="JA32" s="131"/>
      <c r="JB32" s="131"/>
      <c r="JC32" s="131"/>
      <c r="JD32" s="131"/>
      <c r="JE32" s="131"/>
      <c r="JF32" s="131"/>
      <c r="JG32" s="131"/>
      <c r="JH32" s="131"/>
      <c r="JI32" s="131"/>
      <c r="JJ32" s="131"/>
      <c r="JK32" s="131"/>
      <c r="JL32" s="131"/>
      <c r="JM32" s="131"/>
      <c r="JN32" s="131"/>
      <c r="JO32" s="131"/>
      <c r="JP32" s="131"/>
      <c r="JQ32" s="131"/>
      <c r="JR32" s="131"/>
      <c r="JS32" s="131"/>
      <c r="JT32" s="131"/>
      <c r="JU32" s="131"/>
      <c r="JV32" s="131"/>
      <c r="JW32" s="131"/>
      <c r="JX32" s="131"/>
      <c r="JY32" s="131"/>
      <c r="JZ32" s="131"/>
      <c r="KA32" s="131"/>
      <c r="KB32" s="131"/>
      <c r="KC32" s="131"/>
      <c r="KD32" s="131"/>
      <c r="KE32" s="131"/>
      <c r="KF32" s="131"/>
      <c r="KG32" s="131"/>
      <c r="KH32" s="131"/>
      <c r="KI32" s="131"/>
      <c r="KJ32" s="131"/>
      <c r="KK32" s="131"/>
      <c r="KL32" s="131"/>
      <c r="KM32" s="131"/>
      <c r="KN32" s="131"/>
      <c r="KO32" s="131"/>
      <c r="KP32" s="131"/>
      <c r="KQ32" s="131"/>
      <c r="KR32" s="131"/>
      <c r="KS32" s="131"/>
      <c r="KT32" s="131"/>
      <c r="KU32" s="131"/>
      <c r="KV32" s="131"/>
      <c r="KW32" s="131"/>
      <c r="KX32" s="131"/>
      <c r="KY32" s="131"/>
      <c r="KZ32" s="131"/>
      <c r="LA32" s="131"/>
      <c r="LB32" s="131"/>
      <c r="LC32" s="131"/>
      <c r="LD32" s="131"/>
      <c r="LE32" s="131"/>
      <c r="LF32" s="131"/>
      <c r="LG32" s="131"/>
      <c r="LH32" s="131"/>
      <c r="LI32" s="131"/>
      <c r="LJ32" s="131"/>
      <c r="LK32" s="131"/>
      <c r="LL32" s="131"/>
      <c r="LM32" s="131"/>
      <c r="LN32" s="131"/>
      <c r="LO32" s="131"/>
      <c r="LP32" s="131"/>
      <c r="LQ32" s="131"/>
      <c r="LR32" s="131"/>
      <c r="LS32" s="131"/>
      <c r="LT32" s="131"/>
      <c r="LU32" s="131"/>
      <c r="LV32" s="131"/>
      <c r="LW32" s="131"/>
      <c r="LX32" s="131"/>
      <c r="LY32" s="131"/>
      <c r="LZ32" s="131"/>
      <c r="MA32" s="131"/>
      <c r="MB32" s="131"/>
      <c r="MC32" s="131"/>
      <c r="MD32" s="131"/>
      <c r="ME32" s="131"/>
      <c r="MF32" s="131"/>
      <c r="MG32" s="131"/>
      <c r="MH32" s="131"/>
      <c r="MI32" s="131"/>
      <c r="MJ32" s="131"/>
      <c r="MK32" s="131"/>
      <c r="ML32" s="131"/>
      <c r="MM32" s="131"/>
      <c r="MN32" s="131"/>
      <c r="MO32" s="131"/>
      <c r="MP32" s="131"/>
      <c r="MQ32" s="131"/>
      <c r="MR32" s="131"/>
      <c r="MS32" s="131"/>
      <c r="MT32" s="131"/>
      <c r="MU32" s="131"/>
      <c r="MV32" s="131"/>
      <c r="MW32" s="131"/>
      <c r="MX32" s="131"/>
      <c r="MY32" s="131"/>
      <c r="MZ32" s="131"/>
      <c r="NA32" s="131"/>
      <c r="NB32" s="131"/>
      <c r="NC32" s="131"/>
      <c r="ND32" s="131"/>
      <c r="NE32" s="131"/>
      <c r="NF32" s="131"/>
      <c r="NG32" s="131"/>
      <c r="NH32" s="131"/>
      <c r="NI32" s="131"/>
      <c r="NJ32" s="131"/>
      <c r="NK32" s="131"/>
      <c r="NL32" s="131"/>
      <c r="NM32" s="131"/>
      <c r="NN32" s="131"/>
      <c r="NO32" s="131"/>
      <c r="NP32" s="131"/>
      <c r="NQ32" s="131"/>
      <c r="NR32" s="131"/>
      <c r="NS32" s="131"/>
      <c r="NT32" s="131"/>
      <c r="NU32" s="131"/>
      <c r="NV32" s="131"/>
      <c r="NW32" s="131"/>
      <c r="NX32" s="131"/>
      <c r="NY32" s="131"/>
      <c r="NZ32" s="131"/>
      <c r="OA32" s="131"/>
      <c r="OB32" s="131"/>
      <c r="OC32" s="131"/>
      <c r="OD32" s="131"/>
      <c r="OE32" s="131"/>
      <c r="OF32" s="131"/>
      <c r="OG32" s="131"/>
      <c r="OH32" s="131"/>
      <c r="OI32" s="131"/>
      <c r="OJ32" s="131"/>
      <c r="OK32" s="131"/>
      <c r="OL32" s="131"/>
      <c r="OM32" s="131"/>
      <c r="ON32" s="131"/>
      <c r="OO32" s="131"/>
      <c r="OP32" s="131"/>
      <c r="OQ32" s="131"/>
      <c r="OR32" s="131"/>
      <c r="OS32" s="131"/>
      <c r="OT32" s="131"/>
      <c r="OU32" s="131"/>
      <c r="OV32" s="131"/>
      <c r="OW32" s="131"/>
      <c r="OX32" s="131"/>
      <c r="OY32" s="131"/>
      <c r="OZ32" s="131"/>
      <c r="PA32" s="131"/>
      <c r="PB32" s="131"/>
      <c r="PC32" s="131"/>
      <c r="PD32" s="131"/>
      <c r="PE32" s="131"/>
      <c r="PF32" s="131"/>
      <c r="PG32" s="131"/>
      <c r="PH32" s="131"/>
      <c r="PI32" s="131"/>
      <c r="PJ32" s="131"/>
      <c r="PK32" s="131"/>
      <c r="PL32" s="131"/>
      <c r="PM32" s="131"/>
      <c r="PN32" s="131"/>
      <c r="PO32" s="131"/>
      <c r="PP32" s="131"/>
      <c r="PQ32" s="131"/>
      <c r="PR32" s="131"/>
      <c r="PS32" s="131"/>
      <c r="PT32" s="131"/>
      <c r="PU32" s="131"/>
      <c r="PV32" s="131"/>
      <c r="PW32" s="131"/>
      <c r="PX32" s="131"/>
      <c r="PY32" s="131"/>
      <c r="PZ32" s="131"/>
      <c r="QA32" s="131"/>
      <c r="QB32" s="131"/>
      <c r="QC32" s="131"/>
      <c r="QD32" s="131"/>
      <c r="QE32" s="131"/>
      <c r="QF32" s="131"/>
      <c r="QG32" s="131"/>
      <c r="QH32" s="131"/>
      <c r="QI32" s="131"/>
      <c r="QJ32" s="131"/>
      <c r="QK32" s="131"/>
      <c r="QL32" s="131"/>
      <c r="QM32" s="131"/>
      <c r="QN32" s="131"/>
      <c r="QO32" s="131"/>
      <c r="QP32" s="131"/>
      <c r="QQ32" s="131"/>
      <c r="QR32" s="131"/>
      <c r="QS32" s="131"/>
      <c r="QT32" s="131"/>
      <c r="QU32" s="131"/>
      <c r="QV32" s="131"/>
      <c r="QW32" s="131"/>
      <c r="QX32" s="131"/>
      <c r="QY32" s="131"/>
      <c r="QZ32" s="131"/>
      <c r="RA32" s="131"/>
      <c r="RB32" s="131"/>
      <c r="RC32" s="131"/>
      <c r="RD32" s="131"/>
      <c r="RE32" s="131"/>
      <c r="RF32" s="131"/>
      <c r="RG32" s="131"/>
      <c r="RH32" s="131"/>
      <c r="RI32" s="131"/>
      <c r="RJ32" s="131"/>
      <c r="RK32" s="131"/>
      <c r="RL32" s="131"/>
      <c r="RM32" s="131"/>
      <c r="RN32" s="131"/>
      <c r="RO32" s="131"/>
      <c r="RP32" s="131"/>
      <c r="RQ32" s="131"/>
      <c r="RR32" s="131"/>
      <c r="RS32" s="131"/>
      <c r="RT32" s="131"/>
      <c r="RU32" s="131"/>
      <c r="RV32" s="131"/>
      <c r="RW32" s="131"/>
      <c r="RX32" s="131"/>
      <c r="RY32" s="131"/>
      <c r="RZ32" s="131"/>
      <c r="SA32" s="131"/>
      <c r="SB32" s="131"/>
      <c r="SC32" s="131"/>
      <c r="SD32" s="131"/>
      <c r="SE32" s="131"/>
      <c r="SF32" s="131"/>
      <c r="SG32" s="131"/>
      <c r="SH32" s="131"/>
      <c r="SI32" s="131"/>
      <c r="SJ32" s="131"/>
      <c r="SK32" s="131"/>
      <c r="SL32" s="131"/>
      <c r="SM32" s="131"/>
      <c r="SN32" s="131"/>
      <c r="SO32" s="131"/>
      <c r="SP32" s="131"/>
      <c r="SQ32" s="131"/>
      <c r="SR32" s="131"/>
      <c r="SS32" s="131"/>
      <c r="ST32" s="131"/>
      <c r="SU32" s="131"/>
      <c r="SV32" s="131"/>
      <c r="SW32" s="131"/>
      <c r="SX32" s="131"/>
      <c r="SY32" s="131"/>
      <c r="SZ32" s="131"/>
      <c r="TA32" s="131"/>
      <c r="TB32" s="131"/>
      <c r="TC32" s="131"/>
      <c r="TD32" s="131"/>
      <c r="TE32" s="131"/>
      <c r="TF32" s="131"/>
      <c r="TG32" s="131"/>
      <c r="TH32" s="131"/>
      <c r="TI32" s="131"/>
      <c r="TJ32" s="131"/>
      <c r="TK32" s="131"/>
      <c r="TL32" s="131"/>
      <c r="TM32" s="131"/>
      <c r="TN32" s="131"/>
      <c r="TO32" s="131"/>
      <c r="TP32" s="131"/>
      <c r="TQ32" s="131"/>
      <c r="TR32" s="131"/>
    </row>
    <row r="33" spans="1:553" s="143" customFormat="1" ht="24.95" customHeight="1" x14ac:dyDescent="0.25">
      <c r="A33" s="133">
        <v>30</v>
      </c>
      <c r="B33" s="142" t="s">
        <v>45</v>
      </c>
      <c r="C33" s="129">
        <v>99943412785.139999</v>
      </c>
      <c r="D33" s="130">
        <v>99358565798.520004</v>
      </c>
      <c r="E33" s="221">
        <f>Table38468634533267589378[[#This Row],[DEBT STOCK AS AT Q2, 2020]]/Table38468634533267589378[[#This Row],[DEBT STOCK AS AT Q2, 2019]]-1</f>
        <v>5.8862261337986332E-3</v>
      </c>
      <c r="F33" s="223">
        <f>Table38468634533267589378[[#This Row],[DEBT STOCK AS AT Q2, 2020]]/Table38468634533267589378[[#Totals],[DEBT STOCK AS AT Q2, 2020]]</f>
        <v>2.3854556354239442E-2</v>
      </c>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31"/>
      <c r="BG33" s="131"/>
      <c r="BH33" s="131"/>
      <c r="BI33" s="131"/>
      <c r="BJ33" s="131"/>
      <c r="BK33" s="131"/>
      <c r="BL33" s="131"/>
      <c r="BM33" s="131"/>
      <c r="BN33" s="131"/>
      <c r="BO33" s="131"/>
      <c r="BP33" s="131"/>
      <c r="BQ33" s="131"/>
      <c r="BR33" s="131"/>
      <c r="BS33" s="131"/>
      <c r="BT33" s="131"/>
      <c r="BU33" s="131"/>
      <c r="BV33" s="131"/>
      <c r="BW33" s="131"/>
      <c r="BX33" s="131"/>
      <c r="BY33" s="131"/>
      <c r="BZ33" s="131"/>
      <c r="CA33" s="131"/>
      <c r="CB33" s="131"/>
      <c r="CC33" s="131"/>
      <c r="CD33" s="131"/>
      <c r="CE33" s="131"/>
      <c r="CF33" s="131"/>
      <c r="CG33" s="131"/>
      <c r="CH33" s="131"/>
      <c r="CI33" s="131"/>
      <c r="CJ33" s="131"/>
      <c r="CK33" s="131"/>
      <c r="CL33" s="131"/>
      <c r="CM33" s="131"/>
      <c r="CN33" s="131"/>
      <c r="CO33" s="131"/>
      <c r="CP33" s="131"/>
      <c r="CQ33" s="131"/>
      <c r="CR33" s="131"/>
      <c r="CS33" s="131"/>
      <c r="CT33" s="131"/>
      <c r="CU33" s="131"/>
      <c r="CV33" s="131"/>
      <c r="CW33" s="131"/>
      <c r="CX33" s="131"/>
      <c r="CY33" s="131"/>
      <c r="CZ33" s="131"/>
      <c r="DA33" s="131"/>
      <c r="DB33" s="131"/>
      <c r="DC33" s="131"/>
      <c r="DD33" s="131"/>
      <c r="DE33" s="131"/>
      <c r="DF33" s="131"/>
      <c r="DG33" s="131"/>
      <c r="DH33" s="131"/>
      <c r="DI33" s="131"/>
      <c r="DJ33" s="131"/>
      <c r="DK33" s="131"/>
      <c r="DL33" s="131"/>
      <c r="DM33" s="131"/>
      <c r="DN33" s="131"/>
      <c r="DO33" s="131"/>
      <c r="DP33" s="131"/>
      <c r="DQ33" s="131"/>
      <c r="DR33" s="131"/>
      <c r="DS33" s="131"/>
      <c r="DT33" s="131"/>
      <c r="DU33" s="131"/>
      <c r="DV33" s="131"/>
      <c r="DW33" s="131"/>
      <c r="DX33" s="131"/>
      <c r="DY33" s="131"/>
      <c r="DZ33" s="131"/>
      <c r="EA33" s="131"/>
      <c r="EB33" s="131"/>
      <c r="EC33" s="131"/>
      <c r="ED33" s="131"/>
      <c r="EE33" s="131"/>
      <c r="EF33" s="131"/>
      <c r="EG33" s="131"/>
      <c r="EH33" s="131"/>
      <c r="EI33" s="131"/>
      <c r="EJ33" s="131"/>
      <c r="EK33" s="131"/>
      <c r="EL33" s="131"/>
      <c r="EM33" s="131"/>
      <c r="EN33" s="131"/>
      <c r="EO33" s="131"/>
      <c r="EP33" s="131"/>
      <c r="EQ33" s="131"/>
      <c r="ER33" s="131"/>
      <c r="ES33" s="131"/>
      <c r="ET33" s="131"/>
      <c r="EU33" s="131"/>
      <c r="EV33" s="131"/>
      <c r="EW33" s="131"/>
      <c r="EX33" s="131"/>
      <c r="EY33" s="131"/>
      <c r="EZ33" s="131"/>
      <c r="FA33" s="131"/>
      <c r="FB33" s="131"/>
      <c r="FC33" s="131"/>
      <c r="FD33" s="131"/>
      <c r="FE33" s="131"/>
      <c r="FF33" s="131"/>
      <c r="FG33" s="131"/>
      <c r="FH33" s="131"/>
      <c r="FI33" s="131"/>
      <c r="FJ33" s="131"/>
      <c r="FK33" s="131"/>
      <c r="FL33" s="131"/>
      <c r="FM33" s="131"/>
      <c r="FN33" s="131"/>
      <c r="FO33" s="131"/>
      <c r="FP33" s="131"/>
      <c r="FQ33" s="131"/>
      <c r="FR33" s="131"/>
      <c r="FS33" s="131"/>
      <c r="FT33" s="131"/>
      <c r="FU33" s="131"/>
      <c r="FV33" s="131"/>
      <c r="FW33" s="131"/>
      <c r="FX33" s="131"/>
      <c r="FY33" s="131"/>
      <c r="FZ33" s="131"/>
      <c r="GA33" s="131"/>
      <c r="GB33" s="131"/>
      <c r="GC33" s="131"/>
      <c r="GD33" s="131"/>
      <c r="GE33" s="131"/>
      <c r="GF33" s="131"/>
      <c r="GG33" s="131"/>
      <c r="GH33" s="131"/>
      <c r="GI33" s="131"/>
      <c r="GJ33" s="131"/>
      <c r="GK33" s="131"/>
      <c r="GL33" s="131"/>
      <c r="GM33" s="131"/>
      <c r="GN33" s="131"/>
      <c r="GO33" s="131"/>
      <c r="GP33" s="131"/>
      <c r="GQ33" s="131"/>
      <c r="GR33" s="131"/>
      <c r="GS33" s="131"/>
      <c r="GT33" s="131"/>
      <c r="GU33" s="131"/>
      <c r="GV33" s="131"/>
      <c r="GW33" s="131"/>
      <c r="GX33" s="131"/>
      <c r="GY33" s="131"/>
      <c r="GZ33" s="131"/>
      <c r="HA33" s="131"/>
      <c r="HB33" s="131"/>
      <c r="HC33" s="131"/>
      <c r="HD33" s="131"/>
      <c r="HE33" s="131"/>
      <c r="HF33" s="131"/>
      <c r="HG33" s="131"/>
      <c r="HH33" s="131"/>
      <c r="HI33" s="131"/>
      <c r="HJ33" s="131"/>
      <c r="HK33" s="131"/>
      <c r="HL33" s="131"/>
      <c r="HM33" s="131"/>
      <c r="HN33" s="131"/>
      <c r="HO33" s="131"/>
      <c r="HP33" s="131"/>
      <c r="HQ33" s="131"/>
      <c r="HR33" s="131"/>
      <c r="HS33" s="131"/>
      <c r="HT33" s="131"/>
      <c r="HU33" s="131"/>
      <c r="HV33" s="131"/>
      <c r="HW33" s="131"/>
      <c r="HX33" s="131"/>
      <c r="HY33" s="131"/>
      <c r="HZ33" s="131"/>
      <c r="IA33" s="131"/>
      <c r="IB33" s="131"/>
      <c r="IC33" s="131"/>
      <c r="ID33" s="131"/>
      <c r="IE33" s="131"/>
      <c r="IF33" s="131"/>
      <c r="IG33" s="131"/>
      <c r="IH33" s="131"/>
      <c r="II33" s="131"/>
      <c r="IJ33" s="131"/>
      <c r="IK33" s="131"/>
      <c r="IL33" s="131"/>
      <c r="IM33" s="131"/>
      <c r="IN33" s="131"/>
      <c r="IO33" s="131"/>
      <c r="IP33" s="131"/>
      <c r="IQ33" s="131"/>
      <c r="IR33" s="131"/>
      <c r="IS33" s="131"/>
      <c r="IT33" s="131"/>
      <c r="IU33" s="131"/>
      <c r="IV33" s="131"/>
      <c r="IW33" s="131"/>
      <c r="IX33" s="131"/>
      <c r="IY33" s="131"/>
      <c r="IZ33" s="131"/>
      <c r="JA33" s="131"/>
      <c r="JB33" s="131"/>
      <c r="JC33" s="131"/>
      <c r="JD33" s="131"/>
      <c r="JE33" s="131"/>
      <c r="JF33" s="131"/>
      <c r="JG33" s="131"/>
      <c r="JH33" s="131"/>
      <c r="JI33" s="131"/>
      <c r="JJ33" s="131"/>
      <c r="JK33" s="131"/>
      <c r="JL33" s="131"/>
      <c r="JM33" s="131"/>
      <c r="JN33" s="131"/>
      <c r="JO33" s="131"/>
      <c r="JP33" s="131"/>
      <c r="JQ33" s="131"/>
      <c r="JR33" s="131"/>
      <c r="JS33" s="131"/>
      <c r="JT33" s="131"/>
      <c r="JU33" s="131"/>
      <c r="JV33" s="131"/>
      <c r="JW33" s="131"/>
      <c r="JX33" s="131"/>
      <c r="JY33" s="131"/>
      <c r="JZ33" s="131"/>
      <c r="KA33" s="131"/>
      <c r="KB33" s="131"/>
      <c r="KC33" s="131"/>
      <c r="KD33" s="131"/>
      <c r="KE33" s="131"/>
      <c r="KF33" s="131"/>
      <c r="KG33" s="131"/>
      <c r="KH33" s="131"/>
      <c r="KI33" s="131"/>
      <c r="KJ33" s="131"/>
      <c r="KK33" s="131"/>
      <c r="KL33" s="131"/>
      <c r="KM33" s="131"/>
      <c r="KN33" s="131"/>
      <c r="KO33" s="131"/>
      <c r="KP33" s="131"/>
      <c r="KQ33" s="131"/>
      <c r="KR33" s="131"/>
      <c r="KS33" s="131"/>
      <c r="KT33" s="131"/>
      <c r="KU33" s="131"/>
      <c r="KV33" s="131"/>
      <c r="KW33" s="131"/>
      <c r="KX33" s="131"/>
      <c r="KY33" s="131"/>
      <c r="KZ33" s="131"/>
      <c r="LA33" s="131"/>
      <c r="LB33" s="131"/>
      <c r="LC33" s="131"/>
      <c r="LD33" s="131"/>
      <c r="LE33" s="131"/>
      <c r="LF33" s="131"/>
      <c r="LG33" s="131"/>
      <c r="LH33" s="131"/>
      <c r="LI33" s="131"/>
      <c r="LJ33" s="131"/>
      <c r="LK33" s="131"/>
      <c r="LL33" s="131"/>
      <c r="LM33" s="131"/>
      <c r="LN33" s="131"/>
      <c r="LO33" s="131"/>
      <c r="LP33" s="131"/>
      <c r="LQ33" s="131"/>
      <c r="LR33" s="131"/>
      <c r="LS33" s="131"/>
      <c r="LT33" s="131"/>
      <c r="LU33" s="131"/>
      <c r="LV33" s="131"/>
      <c r="LW33" s="131"/>
      <c r="LX33" s="131"/>
      <c r="LY33" s="131"/>
      <c r="LZ33" s="131"/>
      <c r="MA33" s="131"/>
      <c r="MB33" s="131"/>
      <c r="MC33" s="131"/>
      <c r="MD33" s="131"/>
      <c r="ME33" s="131"/>
      <c r="MF33" s="131"/>
      <c r="MG33" s="131"/>
      <c r="MH33" s="131"/>
      <c r="MI33" s="131"/>
      <c r="MJ33" s="131"/>
      <c r="MK33" s="131"/>
      <c r="ML33" s="131"/>
      <c r="MM33" s="131"/>
      <c r="MN33" s="131"/>
      <c r="MO33" s="131"/>
      <c r="MP33" s="131"/>
      <c r="MQ33" s="131"/>
      <c r="MR33" s="131"/>
      <c r="MS33" s="131"/>
      <c r="MT33" s="131"/>
      <c r="MU33" s="131"/>
      <c r="MV33" s="131"/>
      <c r="MW33" s="131"/>
      <c r="MX33" s="131"/>
      <c r="MY33" s="131"/>
      <c r="MZ33" s="131"/>
      <c r="NA33" s="131"/>
      <c r="NB33" s="131"/>
      <c r="NC33" s="131"/>
      <c r="ND33" s="131"/>
      <c r="NE33" s="131"/>
      <c r="NF33" s="131"/>
      <c r="NG33" s="131"/>
      <c r="NH33" s="131"/>
      <c r="NI33" s="131"/>
      <c r="NJ33" s="131"/>
      <c r="NK33" s="131"/>
      <c r="NL33" s="131"/>
      <c r="NM33" s="131"/>
      <c r="NN33" s="131"/>
      <c r="NO33" s="131"/>
      <c r="NP33" s="131"/>
      <c r="NQ33" s="131"/>
      <c r="NR33" s="131"/>
      <c r="NS33" s="131"/>
      <c r="NT33" s="131"/>
      <c r="NU33" s="131"/>
      <c r="NV33" s="131"/>
      <c r="NW33" s="131"/>
      <c r="NX33" s="131"/>
      <c r="NY33" s="131"/>
      <c r="NZ33" s="131"/>
      <c r="OA33" s="131"/>
      <c r="OB33" s="131"/>
      <c r="OC33" s="131"/>
      <c r="OD33" s="131"/>
      <c r="OE33" s="131"/>
      <c r="OF33" s="131"/>
      <c r="OG33" s="131"/>
      <c r="OH33" s="131"/>
      <c r="OI33" s="131"/>
      <c r="OJ33" s="131"/>
      <c r="OK33" s="131"/>
      <c r="OL33" s="131"/>
      <c r="OM33" s="131"/>
      <c r="ON33" s="131"/>
      <c r="OO33" s="131"/>
      <c r="OP33" s="131"/>
      <c r="OQ33" s="131"/>
      <c r="OR33" s="131"/>
      <c r="OS33" s="131"/>
      <c r="OT33" s="131"/>
      <c r="OU33" s="131"/>
      <c r="OV33" s="131"/>
      <c r="OW33" s="131"/>
      <c r="OX33" s="131"/>
      <c r="OY33" s="131"/>
      <c r="OZ33" s="131"/>
      <c r="PA33" s="131"/>
      <c r="PB33" s="131"/>
      <c r="PC33" s="131"/>
      <c r="PD33" s="131"/>
      <c r="PE33" s="131"/>
      <c r="PF33" s="131"/>
      <c r="PG33" s="131"/>
      <c r="PH33" s="131"/>
      <c r="PI33" s="131"/>
      <c r="PJ33" s="131"/>
      <c r="PK33" s="131"/>
      <c r="PL33" s="131"/>
      <c r="PM33" s="131"/>
      <c r="PN33" s="131"/>
      <c r="PO33" s="131"/>
      <c r="PP33" s="131"/>
      <c r="PQ33" s="131"/>
      <c r="PR33" s="131"/>
      <c r="PS33" s="131"/>
      <c r="PT33" s="131"/>
      <c r="PU33" s="131"/>
      <c r="PV33" s="131"/>
      <c r="PW33" s="131"/>
      <c r="PX33" s="131"/>
      <c r="PY33" s="131"/>
      <c r="PZ33" s="131"/>
      <c r="QA33" s="131"/>
      <c r="QB33" s="131"/>
      <c r="QC33" s="131"/>
      <c r="QD33" s="131"/>
      <c r="QE33" s="131"/>
      <c r="QF33" s="131"/>
      <c r="QG33" s="131"/>
      <c r="QH33" s="131"/>
      <c r="QI33" s="131"/>
      <c r="QJ33" s="131"/>
      <c r="QK33" s="131"/>
      <c r="QL33" s="131"/>
      <c r="QM33" s="131"/>
      <c r="QN33" s="131"/>
      <c r="QO33" s="131"/>
      <c r="QP33" s="131"/>
      <c r="QQ33" s="131"/>
      <c r="QR33" s="131"/>
      <c r="QS33" s="131"/>
      <c r="QT33" s="131"/>
      <c r="QU33" s="131"/>
      <c r="QV33" s="131"/>
      <c r="QW33" s="131"/>
      <c r="QX33" s="131"/>
      <c r="QY33" s="131"/>
      <c r="QZ33" s="131"/>
      <c r="RA33" s="131"/>
      <c r="RB33" s="131"/>
      <c r="RC33" s="131"/>
      <c r="RD33" s="131"/>
      <c r="RE33" s="131"/>
      <c r="RF33" s="131"/>
      <c r="RG33" s="131"/>
      <c r="RH33" s="131"/>
      <c r="RI33" s="131"/>
      <c r="RJ33" s="131"/>
      <c r="RK33" s="131"/>
      <c r="RL33" s="131"/>
      <c r="RM33" s="131"/>
      <c r="RN33" s="131"/>
      <c r="RO33" s="131"/>
      <c r="RP33" s="131"/>
      <c r="RQ33" s="131"/>
      <c r="RR33" s="131"/>
      <c r="RS33" s="131"/>
      <c r="RT33" s="131"/>
      <c r="RU33" s="131"/>
      <c r="RV33" s="131"/>
      <c r="RW33" s="131"/>
      <c r="RX33" s="131"/>
      <c r="RY33" s="131"/>
      <c r="RZ33" s="131"/>
      <c r="SA33" s="131"/>
      <c r="SB33" s="131"/>
      <c r="SC33" s="131"/>
      <c r="SD33" s="131"/>
      <c r="SE33" s="131"/>
      <c r="SF33" s="131"/>
      <c r="SG33" s="131"/>
      <c r="SH33" s="131"/>
      <c r="SI33" s="131"/>
      <c r="SJ33" s="131"/>
      <c r="SK33" s="131"/>
      <c r="SL33" s="131"/>
      <c r="SM33" s="131"/>
      <c r="SN33" s="131"/>
      <c r="SO33" s="131"/>
      <c r="SP33" s="131"/>
      <c r="SQ33" s="131"/>
      <c r="SR33" s="131"/>
      <c r="SS33" s="131"/>
      <c r="ST33" s="131"/>
      <c r="SU33" s="131"/>
      <c r="SV33" s="131"/>
      <c r="SW33" s="131"/>
      <c r="SX33" s="131"/>
      <c r="SY33" s="131"/>
      <c r="SZ33" s="131"/>
      <c r="TA33" s="131"/>
      <c r="TB33" s="131"/>
      <c r="TC33" s="131"/>
      <c r="TD33" s="131"/>
      <c r="TE33" s="131"/>
      <c r="TF33" s="131"/>
      <c r="TG33" s="131"/>
      <c r="TH33" s="131"/>
      <c r="TI33" s="131"/>
      <c r="TJ33" s="131"/>
      <c r="TK33" s="131"/>
      <c r="TL33" s="131"/>
      <c r="TM33" s="131"/>
      <c r="TN33" s="131"/>
      <c r="TO33" s="131"/>
      <c r="TP33" s="131"/>
      <c r="TQ33" s="131"/>
      <c r="TR33" s="131"/>
    </row>
    <row r="34" spans="1:553" s="144" customFormat="1" ht="24.95" customHeight="1" x14ac:dyDescent="0.25">
      <c r="A34" s="133">
        <v>31</v>
      </c>
      <c r="B34" s="134" t="s">
        <v>44</v>
      </c>
      <c r="C34" s="129">
        <v>127012622276.11002</v>
      </c>
      <c r="D34" s="130">
        <v>98356193262.554565</v>
      </c>
      <c r="E34" s="221">
        <f>Table38468634533267589378[[#This Row],[DEBT STOCK AS AT Q2, 2020]]/Table38468634533267589378[[#This Row],[DEBT STOCK AS AT Q2, 2019]]-1</f>
        <v>0.29135357991193533</v>
      </c>
      <c r="F34" s="223">
        <f>Table38468634533267589378[[#This Row],[DEBT STOCK AS AT Q2, 2020]]/Table38468634533267589378[[#Totals],[DEBT STOCK AS AT Q2, 2020]]</f>
        <v>3.0315452227939948E-2</v>
      </c>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8"/>
      <c r="BC34" s="138"/>
      <c r="BD34" s="138"/>
      <c r="BE34" s="138"/>
      <c r="BF34" s="138"/>
      <c r="BG34" s="138"/>
      <c r="BH34" s="138"/>
      <c r="BI34" s="138"/>
      <c r="BJ34" s="138"/>
      <c r="BK34" s="138"/>
      <c r="BL34" s="138"/>
      <c r="BM34" s="138"/>
      <c r="BN34" s="138"/>
      <c r="BO34" s="138"/>
      <c r="BP34" s="138"/>
      <c r="BQ34" s="138"/>
      <c r="BR34" s="138"/>
      <c r="BS34" s="138"/>
      <c r="BT34" s="138"/>
      <c r="BU34" s="138"/>
      <c r="BV34" s="138"/>
      <c r="BW34" s="138"/>
      <c r="BX34" s="138"/>
      <c r="BY34" s="138"/>
      <c r="BZ34" s="138"/>
      <c r="CA34" s="138"/>
      <c r="CB34" s="138"/>
      <c r="CC34" s="138"/>
      <c r="CD34" s="138"/>
      <c r="CE34" s="138"/>
      <c r="CF34" s="138"/>
      <c r="CG34" s="138"/>
      <c r="CH34" s="138"/>
      <c r="CI34" s="138"/>
      <c r="CJ34" s="138"/>
      <c r="CK34" s="138"/>
      <c r="CL34" s="138"/>
      <c r="CM34" s="138"/>
      <c r="CN34" s="138"/>
      <c r="CO34" s="138"/>
      <c r="CP34" s="138"/>
      <c r="CQ34" s="138"/>
      <c r="CR34" s="138"/>
      <c r="CS34" s="138"/>
      <c r="CT34" s="138"/>
      <c r="CU34" s="138"/>
      <c r="CV34" s="138"/>
      <c r="CW34" s="138"/>
      <c r="CX34" s="138"/>
      <c r="CY34" s="138"/>
      <c r="CZ34" s="138"/>
      <c r="DA34" s="138"/>
      <c r="DB34" s="138"/>
      <c r="DC34" s="138"/>
      <c r="DD34" s="138"/>
      <c r="DE34" s="138"/>
      <c r="DF34" s="138"/>
      <c r="DG34" s="138"/>
      <c r="DH34" s="138"/>
      <c r="DI34" s="138"/>
      <c r="DJ34" s="138"/>
      <c r="DK34" s="138"/>
      <c r="DL34" s="138"/>
      <c r="DM34" s="138"/>
      <c r="DN34" s="138"/>
      <c r="DO34" s="138"/>
      <c r="DP34" s="138"/>
      <c r="DQ34" s="138"/>
      <c r="DR34" s="138"/>
      <c r="DS34" s="138"/>
      <c r="DT34" s="138"/>
      <c r="DU34" s="138"/>
      <c r="DV34" s="138"/>
      <c r="DW34" s="138"/>
      <c r="DX34" s="138"/>
      <c r="DY34" s="138"/>
      <c r="DZ34" s="138"/>
      <c r="EA34" s="138"/>
      <c r="EB34" s="138"/>
      <c r="EC34" s="138"/>
      <c r="ED34" s="138"/>
      <c r="EE34" s="138"/>
      <c r="EF34" s="138"/>
      <c r="EG34" s="138"/>
      <c r="EH34" s="138"/>
      <c r="EI34" s="138"/>
      <c r="EJ34" s="138"/>
      <c r="EK34" s="138"/>
      <c r="EL34" s="138"/>
      <c r="EM34" s="138"/>
      <c r="EN34" s="138"/>
      <c r="EO34" s="138"/>
      <c r="EP34" s="138"/>
      <c r="EQ34" s="138"/>
      <c r="ER34" s="138"/>
      <c r="ES34" s="138"/>
      <c r="ET34" s="138"/>
      <c r="EU34" s="138"/>
      <c r="EV34" s="138"/>
      <c r="EW34" s="138"/>
      <c r="EX34" s="138"/>
      <c r="EY34" s="138"/>
      <c r="EZ34" s="138"/>
      <c r="FA34" s="138"/>
      <c r="FB34" s="138"/>
      <c r="FC34" s="138"/>
      <c r="FD34" s="138"/>
      <c r="FE34" s="138"/>
      <c r="FF34" s="138"/>
      <c r="FG34" s="138"/>
      <c r="FH34" s="138"/>
      <c r="FI34" s="138"/>
      <c r="FJ34" s="138"/>
      <c r="FK34" s="138"/>
      <c r="FL34" s="138"/>
      <c r="FM34" s="138"/>
      <c r="FN34" s="138"/>
      <c r="FO34" s="138"/>
      <c r="FP34" s="138"/>
      <c r="FQ34" s="138"/>
      <c r="FR34" s="138"/>
      <c r="FS34" s="138"/>
      <c r="FT34" s="138"/>
      <c r="FU34" s="138"/>
      <c r="FV34" s="138"/>
      <c r="FW34" s="138"/>
      <c r="FX34" s="138"/>
      <c r="FY34" s="138"/>
      <c r="FZ34" s="138"/>
      <c r="GA34" s="138"/>
      <c r="GB34" s="138"/>
      <c r="GC34" s="138"/>
      <c r="GD34" s="138"/>
      <c r="GE34" s="138"/>
      <c r="GF34" s="138"/>
      <c r="GG34" s="138"/>
      <c r="GH34" s="138"/>
      <c r="GI34" s="138"/>
      <c r="GJ34" s="138"/>
      <c r="GK34" s="138"/>
      <c r="GL34" s="138"/>
      <c r="GM34" s="138"/>
      <c r="GN34" s="138"/>
      <c r="GO34" s="138"/>
      <c r="GP34" s="138"/>
      <c r="GQ34" s="138"/>
      <c r="GR34" s="138"/>
      <c r="GS34" s="138"/>
      <c r="GT34" s="138"/>
      <c r="GU34" s="138"/>
      <c r="GV34" s="138"/>
      <c r="GW34" s="138"/>
      <c r="GX34" s="138"/>
      <c r="GY34" s="138"/>
      <c r="GZ34" s="138"/>
      <c r="HA34" s="138"/>
      <c r="HB34" s="138"/>
      <c r="HC34" s="138"/>
      <c r="HD34" s="138"/>
      <c r="HE34" s="138"/>
      <c r="HF34" s="138"/>
      <c r="HG34" s="138"/>
      <c r="HH34" s="138"/>
      <c r="HI34" s="138"/>
      <c r="HJ34" s="138"/>
      <c r="HK34" s="138"/>
      <c r="HL34" s="138"/>
      <c r="HM34" s="138"/>
      <c r="HN34" s="138"/>
      <c r="HO34" s="138"/>
      <c r="HP34" s="138"/>
      <c r="HQ34" s="138"/>
      <c r="HR34" s="138"/>
      <c r="HS34" s="138"/>
      <c r="HT34" s="138"/>
      <c r="HU34" s="138"/>
      <c r="HV34" s="138"/>
      <c r="HW34" s="138"/>
      <c r="HX34" s="138"/>
      <c r="HY34" s="138"/>
      <c r="HZ34" s="138"/>
      <c r="IA34" s="138"/>
      <c r="IB34" s="138"/>
      <c r="IC34" s="138"/>
      <c r="ID34" s="138"/>
      <c r="IE34" s="138"/>
      <c r="IF34" s="138"/>
      <c r="IG34" s="138"/>
      <c r="IH34" s="138"/>
      <c r="II34" s="138"/>
      <c r="IJ34" s="138"/>
      <c r="IK34" s="138"/>
      <c r="IL34" s="138"/>
      <c r="IM34" s="138"/>
      <c r="IN34" s="138"/>
      <c r="IO34" s="138"/>
      <c r="IP34" s="138"/>
      <c r="IQ34" s="138"/>
      <c r="IR34" s="138"/>
      <c r="IS34" s="138"/>
      <c r="IT34" s="138"/>
      <c r="IU34" s="138"/>
      <c r="IV34" s="138"/>
      <c r="IW34" s="138"/>
      <c r="IX34" s="138"/>
      <c r="IY34" s="138"/>
      <c r="IZ34" s="138"/>
      <c r="JA34" s="138"/>
      <c r="JB34" s="138"/>
      <c r="JC34" s="138"/>
      <c r="JD34" s="138"/>
      <c r="JE34" s="138"/>
      <c r="JF34" s="138"/>
      <c r="JG34" s="138"/>
      <c r="JH34" s="138"/>
      <c r="JI34" s="138"/>
      <c r="JJ34" s="138"/>
      <c r="JK34" s="138"/>
      <c r="JL34" s="138"/>
      <c r="JM34" s="138"/>
      <c r="JN34" s="138"/>
      <c r="JO34" s="138"/>
      <c r="JP34" s="138"/>
      <c r="JQ34" s="138"/>
      <c r="JR34" s="138"/>
      <c r="JS34" s="138"/>
      <c r="JT34" s="138"/>
      <c r="JU34" s="138"/>
      <c r="JV34" s="138"/>
      <c r="JW34" s="138"/>
      <c r="JX34" s="138"/>
      <c r="JY34" s="138"/>
      <c r="JZ34" s="138"/>
      <c r="KA34" s="138"/>
      <c r="KB34" s="138"/>
      <c r="KC34" s="138"/>
      <c r="KD34" s="138"/>
      <c r="KE34" s="138"/>
      <c r="KF34" s="138"/>
      <c r="KG34" s="138"/>
      <c r="KH34" s="138"/>
      <c r="KI34" s="138"/>
      <c r="KJ34" s="138"/>
      <c r="KK34" s="138"/>
      <c r="KL34" s="138"/>
      <c r="KM34" s="138"/>
      <c r="KN34" s="138"/>
      <c r="KO34" s="138"/>
      <c r="KP34" s="138"/>
      <c r="KQ34" s="138"/>
      <c r="KR34" s="138"/>
      <c r="KS34" s="138"/>
      <c r="KT34" s="138"/>
      <c r="KU34" s="138"/>
      <c r="KV34" s="138"/>
      <c r="KW34" s="138"/>
      <c r="KX34" s="138"/>
      <c r="KY34" s="138"/>
      <c r="KZ34" s="138"/>
      <c r="LA34" s="138"/>
      <c r="LB34" s="138"/>
      <c r="LC34" s="138"/>
      <c r="LD34" s="138"/>
      <c r="LE34" s="138"/>
      <c r="LF34" s="138"/>
      <c r="LG34" s="138"/>
      <c r="LH34" s="138"/>
      <c r="LI34" s="138"/>
      <c r="LJ34" s="138"/>
      <c r="LK34" s="138"/>
      <c r="LL34" s="138"/>
      <c r="LM34" s="138"/>
      <c r="LN34" s="138"/>
      <c r="LO34" s="138"/>
      <c r="LP34" s="138"/>
      <c r="LQ34" s="138"/>
      <c r="LR34" s="138"/>
      <c r="LS34" s="138"/>
      <c r="LT34" s="138"/>
      <c r="LU34" s="138"/>
      <c r="LV34" s="138"/>
      <c r="LW34" s="138"/>
      <c r="LX34" s="138"/>
      <c r="LY34" s="138"/>
      <c r="LZ34" s="138"/>
      <c r="MA34" s="138"/>
      <c r="MB34" s="138"/>
      <c r="MC34" s="138"/>
      <c r="MD34" s="138"/>
      <c r="ME34" s="138"/>
      <c r="MF34" s="138"/>
      <c r="MG34" s="138"/>
      <c r="MH34" s="138"/>
      <c r="MI34" s="138"/>
      <c r="MJ34" s="138"/>
      <c r="MK34" s="138"/>
      <c r="ML34" s="138"/>
      <c r="MM34" s="138"/>
      <c r="MN34" s="138"/>
      <c r="MO34" s="138"/>
      <c r="MP34" s="138"/>
      <c r="MQ34" s="138"/>
      <c r="MR34" s="138"/>
      <c r="MS34" s="138"/>
      <c r="MT34" s="138"/>
      <c r="MU34" s="138"/>
      <c r="MV34" s="138"/>
      <c r="MW34" s="138"/>
      <c r="MX34" s="138"/>
      <c r="MY34" s="138"/>
      <c r="MZ34" s="138"/>
      <c r="NA34" s="138"/>
      <c r="NB34" s="138"/>
      <c r="NC34" s="138"/>
      <c r="ND34" s="138"/>
      <c r="NE34" s="138"/>
      <c r="NF34" s="138"/>
      <c r="NG34" s="138"/>
      <c r="NH34" s="138"/>
      <c r="NI34" s="138"/>
      <c r="NJ34" s="138"/>
      <c r="NK34" s="138"/>
      <c r="NL34" s="138"/>
      <c r="NM34" s="138"/>
      <c r="NN34" s="138"/>
      <c r="NO34" s="138"/>
      <c r="NP34" s="138"/>
      <c r="NQ34" s="138"/>
      <c r="NR34" s="138"/>
      <c r="NS34" s="138"/>
      <c r="NT34" s="138"/>
      <c r="NU34" s="138"/>
      <c r="NV34" s="138"/>
      <c r="NW34" s="138"/>
      <c r="NX34" s="138"/>
      <c r="NY34" s="138"/>
      <c r="NZ34" s="138"/>
      <c r="OA34" s="138"/>
      <c r="OB34" s="138"/>
      <c r="OC34" s="138"/>
      <c r="OD34" s="138"/>
      <c r="OE34" s="138"/>
      <c r="OF34" s="138"/>
      <c r="OG34" s="138"/>
      <c r="OH34" s="138"/>
      <c r="OI34" s="138"/>
      <c r="OJ34" s="138"/>
      <c r="OK34" s="138"/>
      <c r="OL34" s="138"/>
      <c r="OM34" s="138"/>
      <c r="ON34" s="138"/>
      <c r="OO34" s="138"/>
      <c r="OP34" s="138"/>
      <c r="OQ34" s="138"/>
      <c r="OR34" s="138"/>
      <c r="OS34" s="138"/>
      <c r="OT34" s="138"/>
      <c r="OU34" s="138"/>
      <c r="OV34" s="138"/>
      <c r="OW34" s="138"/>
      <c r="OX34" s="138"/>
      <c r="OY34" s="138"/>
      <c r="OZ34" s="138"/>
      <c r="PA34" s="138"/>
      <c r="PB34" s="138"/>
      <c r="PC34" s="138"/>
      <c r="PD34" s="138"/>
      <c r="PE34" s="138"/>
      <c r="PF34" s="138"/>
      <c r="PG34" s="138"/>
      <c r="PH34" s="138"/>
      <c r="PI34" s="138"/>
      <c r="PJ34" s="138"/>
      <c r="PK34" s="138"/>
      <c r="PL34" s="138"/>
      <c r="PM34" s="138"/>
      <c r="PN34" s="138"/>
      <c r="PO34" s="138"/>
      <c r="PP34" s="138"/>
      <c r="PQ34" s="138"/>
      <c r="PR34" s="138"/>
      <c r="PS34" s="138"/>
      <c r="PT34" s="138"/>
      <c r="PU34" s="138"/>
      <c r="PV34" s="138"/>
      <c r="PW34" s="138"/>
      <c r="PX34" s="138"/>
      <c r="PY34" s="138"/>
      <c r="PZ34" s="138"/>
      <c r="QA34" s="138"/>
      <c r="QB34" s="138"/>
      <c r="QC34" s="138"/>
      <c r="QD34" s="138"/>
      <c r="QE34" s="138"/>
      <c r="QF34" s="138"/>
      <c r="QG34" s="138"/>
      <c r="QH34" s="138"/>
      <c r="QI34" s="138"/>
      <c r="QJ34" s="138"/>
      <c r="QK34" s="138"/>
      <c r="QL34" s="138"/>
      <c r="QM34" s="138"/>
      <c r="QN34" s="138"/>
      <c r="QO34" s="138"/>
      <c r="QP34" s="138"/>
      <c r="QQ34" s="138"/>
      <c r="QR34" s="138"/>
      <c r="QS34" s="138"/>
      <c r="QT34" s="138"/>
      <c r="QU34" s="138"/>
      <c r="QV34" s="138"/>
      <c r="QW34" s="138"/>
      <c r="QX34" s="138"/>
      <c r="QY34" s="138"/>
      <c r="QZ34" s="138"/>
      <c r="RA34" s="138"/>
      <c r="RB34" s="138"/>
      <c r="RC34" s="138"/>
      <c r="RD34" s="138"/>
      <c r="RE34" s="138"/>
      <c r="RF34" s="138"/>
      <c r="RG34" s="138"/>
      <c r="RH34" s="138"/>
      <c r="RI34" s="138"/>
      <c r="RJ34" s="138"/>
      <c r="RK34" s="138"/>
      <c r="RL34" s="138"/>
      <c r="RM34" s="138"/>
      <c r="RN34" s="138"/>
      <c r="RO34" s="138"/>
      <c r="RP34" s="138"/>
      <c r="RQ34" s="138"/>
      <c r="RR34" s="138"/>
      <c r="RS34" s="138"/>
      <c r="RT34" s="138"/>
      <c r="RU34" s="138"/>
      <c r="RV34" s="138"/>
      <c r="RW34" s="138"/>
      <c r="RX34" s="138"/>
      <c r="RY34" s="138"/>
      <c r="RZ34" s="138"/>
      <c r="SA34" s="138"/>
      <c r="SB34" s="138"/>
      <c r="SC34" s="138"/>
      <c r="SD34" s="138"/>
      <c r="SE34" s="138"/>
      <c r="SF34" s="138"/>
      <c r="SG34" s="138"/>
      <c r="SH34" s="138"/>
      <c r="SI34" s="138"/>
      <c r="SJ34" s="138"/>
      <c r="SK34" s="138"/>
      <c r="SL34" s="138"/>
      <c r="SM34" s="138"/>
      <c r="SN34" s="138"/>
      <c r="SO34" s="138"/>
      <c r="SP34" s="138"/>
      <c r="SQ34" s="138"/>
      <c r="SR34" s="138"/>
      <c r="SS34" s="138"/>
      <c r="ST34" s="138"/>
      <c r="SU34" s="138"/>
      <c r="SV34" s="138"/>
      <c r="SW34" s="138"/>
      <c r="SX34" s="138"/>
      <c r="SY34" s="138"/>
      <c r="SZ34" s="138"/>
      <c r="TA34" s="138"/>
      <c r="TB34" s="138"/>
      <c r="TC34" s="138"/>
      <c r="TD34" s="138"/>
      <c r="TE34" s="138"/>
      <c r="TF34" s="138"/>
      <c r="TG34" s="138"/>
      <c r="TH34" s="138"/>
      <c r="TI34" s="138"/>
      <c r="TJ34" s="138"/>
      <c r="TK34" s="138"/>
      <c r="TL34" s="138"/>
      <c r="TM34" s="138"/>
      <c r="TN34" s="138"/>
      <c r="TO34" s="138"/>
      <c r="TP34" s="138"/>
      <c r="TQ34" s="138"/>
      <c r="TR34" s="138"/>
    </row>
    <row r="35" spans="1:553" s="143" customFormat="1" ht="24.95" customHeight="1" x14ac:dyDescent="0.25">
      <c r="A35" s="133">
        <v>32</v>
      </c>
      <c r="B35" s="134" t="s">
        <v>43</v>
      </c>
      <c r="C35" s="129">
        <v>266936225793.65356</v>
      </c>
      <c r="D35" s="130">
        <v>266936225793.65356</v>
      </c>
      <c r="E35" s="221">
        <f>Table38468634533267589378[[#This Row],[DEBT STOCK AS AT Q2, 2020]]/Table38468634533267589378[[#This Row],[DEBT STOCK AS AT Q2, 2019]]-1</f>
        <v>0</v>
      </c>
      <c r="F35" s="223">
        <f>Table38468634533267589378[[#This Row],[DEBT STOCK AS AT Q2, 2020]]/Table38468634533267589378[[#Totals],[DEBT STOCK AS AT Q2, 2020]]</f>
        <v>6.371250554423194E-2</v>
      </c>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c r="AN35" s="131"/>
      <c r="AO35" s="131"/>
      <c r="AP35" s="131"/>
      <c r="AQ35" s="131"/>
      <c r="AR35" s="131"/>
      <c r="AS35" s="131"/>
      <c r="AT35" s="131"/>
      <c r="AU35" s="131"/>
      <c r="AV35" s="131"/>
      <c r="AW35" s="131"/>
      <c r="AX35" s="131"/>
      <c r="AY35" s="131"/>
      <c r="AZ35" s="131"/>
      <c r="BA35" s="131"/>
      <c r="BB35" s="131"/>
      <c r="BC35" s="131"/>
      <c r="BD35" s="131"/>
      <c r="BE35" s="131"/>
      <c r="BF35" s="131"/>
      <c r="BG35" s="131"/>
      <c r="BH35" s="131"/>
      <c r="BI35" s="131"/>
      <c r="BJ35" s="131"/>
      <c r="BK35" s="131"/>
      <c r="BL35" s="131"/>
      <c r="BM35" s="131"/>
      <c r="BN35" s="131"/>
      <c r="BO35" s="131"/>
      <c r="BP35" s="131"/>
      <c r="BQ35" s="131"/>
      <c r="BR35" s="131"/>
      <c r="BS35" s="131"/>
      <c r="BT35" s="131"/>
      <c r="BU35" s="131"/>
      <c r="BV35" s="131"/>
      <c r="BW35" s="131"/>
      <c r="BX35" s="131"/>
      <c r="BY35" s="131"/>
      <c r="BZ35" s="131"/>
      <c r="CA35" s="131"/>
      <c r="CB35" s="131"/>
      <c r="CC35" s="131"/>
      <c r="CD35" s="131"/>
      <c r="CE35" s="131"/>
      <c r="CF35" s="131"/>
      <c r="CG35" s="131"/>
      <c r="CH35" s="131"/>
      <c r="CI35" s="131"/>
      <c r="CJ35" s="131"/>
      <c r="CK35" s="131"/>
      <c r="CL35" s="131"/>
      <c r="CM35" s="131"/>
      <c r="CN35" s="131"/>
      <c r="CO35" s="131"/>
      <c r="CP35" s="131"/>
      <c r="CQ35" s="131"/>
      <c r="CR35" s="131"/>
      <c r="CS35" s="131"/>
      <c r="CT35" s="131"/>
      <c r="CU35" s="131"/>
      <c r="CV35" s="131"/>
      <c r="CW35" s="131"/>
      <c r="CX35" s="131"/>
      <c r="CY35" s="131"/>
      <c r="CZ35" s="131"/>
      <c r="DA35" s="131"/>
      <c r="DB35" s="131"/>
      <c r="DC35" s="131"/>
      <c r="DD35" s="131"/>
      <c r="DE35" s="131"/>
      <c r="DF35" s="131"/>
      <c r="DG35" s="131"/>
      <c r="DH35" s="131"/>
      <c r="DI35" s="131"/>
      <c r="DJ35" s="131"/>
      <c r="DK35" s="131"/>
      <c r="DL35" s="131"/>
      <c r="DM35" s="131"/>
      <c r="DN35" s="131"/>
      <c r="DO35" s="131"/>
      <c r="DP35" s="131"/>
      <c r="DQ35" s="131"/>
      <c r="DR35" s="131"/>
      <c r="DS35" s="131"/>
      <c r="DT35" s="131"/>
      <c r="DU35" s="131"/>
      <c r="DV35" s="131"/>
      <c r="DW35" s="131"/>
      <c r="DX35" s="131"/>
      <c r="DY35" s="131"/>
      <c r="DZ35" s="131"/>
      <c r="EA35" s="131"/>
      <c r="EB35" s="131"/>
      <c r="EC35" s="131"/>
      <c r="ED35" s="131"/>
      <c r="EE35" s="131"/>
      <c r="EF35" s="131"/>
      <c r="EG35" s="131"/>
      <c r="EH35" s="131"/>
      <c r="EI35" s="131"/>
      <c r="EJ35" s="131"/>
      <c r="EK35" s="131"/>
      <c r="EL35" s="131"/>
      <c r="EM35" s="131"/>
      <c r="EN35" s="131"/>
      <c r="EO35" s="131"/>
      <c r="EP35" s="131"/>
      <c r="EQ35" s="131"/>
      <c r="ER35" s="131"/>
      <c r="ES35" s="131"/>
      <c r="ET35" s="131"/>
      <c r="EU35" s="131"/>
      <c r="EV35" s="131"/>
      <c r="EW35" s="131"/>
      <c r="EX35" s="131"/>
      <c r="EY35" s="131"/>
      <c r="EZ35" s="131"/>
      <c r="FA35" s="131"/>
      <c r="FB35" s="131"/>
      <c r="FC35" s="131"/>
      <c r="FD35" s="131"/>
      <c r="FE35" s="131"/>
      <c r="FF35" s="131"/>
      <c r="FG35" s="131"/>
      <c r="FH35" s="131"/>
      <c r="FI35" s="131"/>
      <c r="FJ35" s="131"/>
      <c r="FK35" s="131"/>
      <c r="FL35" s="131"/>
      <c r="FM35" s="131"/>
      <c r="FN35" s="131"/>
      <c r="FO35" s="131"/>
      <c r="FP35" s="131"/>
      <c r="FQ35" s="131"/>
      <c r="FR35" s="131"/>
      <c r="FS35" s="131"/>
      <c r="FT35" s="131"/>
      <c r="FU35" s="131"/>
      <c r="FV35" s="131"/>
      <c r="FW35" s="131"/>
      <c r="FX35" s="131"/>
      <c r="FY35" s="131"/>
      <c r="FZ35" s="131"/>
      <c r="GA35" s="131"/>
      <c r="GB35" s="131"/>
      <c r="GC35" s="131"/>
      <c r="GD35" s="131"/>
      <c r="GE35" s="131"/>
      <c r="GF35" s="131"/>
      <c r="GG35" s="131"/>
      <c r="GH35" s="131"/>
      <c r="GI35" s="131"/>
      <c r="GJ35" s="131"/>
      <c r="GK35" s="131"/>
      <c r="GL35" s="131"/>
      <c r="GM35" s="131"/>
      <c r="GN35" s="131"/>
      <c r="GO35" s="131"/>
      <c r="GP35" s="131"/>
      <c r="GQ35" s="131"/>
      <c r="GR35" s="131"/>
      <c r="GS35" s="131"/>
      <c r="GT35" s="131"/>
      <c r="GU35" s="131"/>
      <c r="GV35" s="131"/>
      <c r="GW35" s="131"/>
      <c r="GX35" s="131"/>
      <c r="GY35" s="131"/>
      <c r="GZ35" s="131"/>
      <c r="HA35" s="131"/>
      <c r="HB35" s="131"/>
      <c r="HC35" s="131"/>
      <c r="HD35" s="131"/>
      <c r="HE35" s="131"/>
      <c r="HF35" s="131"/>
      <c r="HG35" s="131"/>
      <c r="HH35" s="131"/>
      <c r="HI35" s="131"/>
      <c r="HJ35" s="131"/>
      <c r="HK35" s="131"/>
      <c r="HL35" s="131"/>
      <c r="HM35" s="131"/>
      <c r="HN35" s="131"/>
      <c r="HO35" s="131"/>
      <c r="HP35" s="131"/>
      <c r="HQ35" s="131"/>
      <c r="HR35" s="131"/>
      <c r="HS35" s="131"/>
      <c r="HT35" s="131"/>
      <c r="HU35" s="131"/>
      <c r="HV35" s="131"/>
      <c r="HW35" s="131"/>
      <c r="HX35" s="131"/>
      <c r="HY35" s="131"/>
      <c r="HZ35" s="131"/>
      <c r="IA35" s="131"/>
      <c r="IB35" s="131"/>
      <c r="IC35" s="131"/>
      <c r="ID35" s="131"/>
      <c r="IE35" s="131"/>
      <c r="IF35" s="131"/>
      <c r="IG35" s="131"/>
      <c r="IH35" s="131"/>
      <c r="II35" s="131"/>
      <c r="IJ35" s="131"/>
      <c r="IK35" s="131"/>
      <c r="IL35" s="131"/>
      <c r="IM35" s="131"/>
      <c r="IN35" s="131"/>
      <c r="IO35" s="131"/>
      <c r="IP35" s="131"/>
      <c r="IQ35" s="131"/>
      <c r="IR35" s="131"/>
      <c r="IS35" s="131"/>
      <c r="IT35" s="131"/>
      <c r="IU35" s="131"/>
      <c r="IV35" s="131"/>
      <c r="IW35" s="131"/>
      <c r="IX35" s="131"/>
      <c r="IY35" s="131"/>
      <c r="IZ35" s="131"/>
      <c r="JA35" s="131"/>
      <c r="JB35" s="131"/>
      <c r="JC35" s="131"/>
      <c r="JD35" s="131"/>
      <c r="JE35" s="131"/>
      <c r="JF35" s="131"/>
      <c r="JG35" s="131"/>
      <c r="JH35" s="131"/>
      <c r="JI35" s="131"/>
      <c r="JJ35" s="131"/>
      <c r="JK35" s="131"/>
      <c r="JL35" s="131"/>
      <c r="JM35" s="131"/>
      <c r="JN35" s="131"/>
      <c r="JO35" s="131"/>
      <c r="JP35" s="131"/>
      <c r="JQ35" s="131"/>
      <c r="JR35" s="131"/>
      <c r="JS35" s="131"/>
      <c r="JT35" s="131"/>
      <c r="JU35" s="131"/>
      <c r="JV35" s="131"/>
      <c r="JW35" s="131"/>
      <c r="JX35" s="131"/>
      <c r="JY35" s="131"/>
      <c r="JZ35" s="131"/>
      <c r="KA35" s="131"/>
      <c r="KB35" s="131"/>
      <c r="KC35" s="131"/>
      <c r="KD35" s="131"/>
      <c r="KE35" s="131"/>
      <c r="KF35" s="131"/>
      <c r="KG35" s="131"/>
      <c r="KH35" s="131"/>
      <c r="KI35" s="131"/>
      <c r="KJ35" s="131"/>
      <c r="KK35" s="131"/>
      <c r="KL35" s="131"/>
      <c r="KM35" s="131"/>
      <c r="KN35" s="131"/>
      <c r="KO35" s="131"/>
      <c r="KP35" s="131"/>
      <c r="KQ35" s="131"/>
      <c r="KR35" s="131"/>
      <c r="KS35" s="131"/>
      <c r="KT35" s="131"/>
      <c r="KU35" s="131"/>
      <c r="KV35" s="131"/>
      <c r="KW35" s="131"/>
      <c r="KX35" s="131"/>
      <c r="KY35" s="131"/>
      <c r="KZ35" s="131"/>
      <c r="LA35" s="131"/>
      <c r="LB35" s="131"/>
      <c r="LC35" s="131"/>
      <c r="LD35" s="131"/>
      <c r="LE35" s="131"/>
      <c r="LF35" s="131"/>
      <c r="LG35" s="131"/>
      <c r="LH35" s="131"/>
      <c r="LI35" s="131"/>
      <c r="LJ35" s="131"/>
      <c r="LK35" s="131"/>
      <c r="LL35" s="131"/>
      <c r="LM35" s="131"/>
      <c r="LN35" s="131"/>
      <c r="LO35" s="131"/>
      <c r="LP35" s="131"/>
      <c r="LQ35" s="131"/>
      <c r="LR35" s="131"/>
      <c r="LS35" s="131"/>
      <c r="LT35" s="131"/>
      <c r="LU35" s="131"/>
      <c r="LV35" s="131"/>
      <c r="LW35" s="131"/>
      <c r="LX35" s="131"/>
      <c r="LY35" s="131"/>
      <c r="LZ35" s="131"/>
      <c r="MA35" s="131"/>
      <c r="MB35" s="131"/>
      <c r="MC35" s="131"/>
      <c r="MD35" s="131"/>
      <c r="ME35" s="131"/>
      <c r="MF35" s="131"/>
      <c r="MG35" s="131"/>
      <c r="MH35" s="131"/>
      <c r="MI35" s="131"/>
      <c r="MJ35" s="131"/>
      <c r="MK35" s="131"/>
      <c r="ML35" s="131"/>
      <c r="MM35" s="131"/>
      <c r="MN35" s="131"/>
      <c r="MO35" s="131"/>
      <c r="MP35" s="131"/>
      <c r="MQ35" s="131"/>
      <c r="MR35" s="131"/>
      <c r="MS35" s="131"/>
      <c r="MT35" s="131"/>
      <c r="MU35" s="131"/>
      <c r="MV35" s="131"/>
      <c r="MW35" s="131"/>
      <c r="MX35" s="131"/>
      <c r="MY35" s="131"/>
      <c r="MZ35" s="131"/>
      <c r="NA35" s="131"/>
      <c r="NB35" s="131"/>
      <c r="NC35" s="131"/>
      <c r="ND35" s="131"/>
      <c r="NE35" s="131"/>
      <c r="NF35" s="131"/>
      <c r="NG35" s="131"/>
      <c r="NH35" s="131"/>
      <c r="NI35" s="131"/>
      <c r="NJ35" s="131"/>
      <c r="NK35" s="131"/>
      <c r="NL35" s="131"/>
      <c r="NM35" s="131"/>
      <c r="NN35" s="131"/>
      <c r="NO35" s="131"/>
      <c r="NP35" s="131"/>
      <c r="NQ35" s="131"/>
      <c r="NR35" s="131"/>
      <c r="NS35" s="131"/>
      <c r="NT35" s="131"/>
      <c r="NU35" s="131"/>
      <c r="NV35" s="131"/>
      <c r="NW35" s="131"/>
      <c r="NX35" s="131"/>
      <c r="NY35" s="131"/>
      <c r="NZ35" s="131"/>
      <c r="OA35" s="131"/>
      <c r="OB35" s="131"/>
      <c r="OC35" s="131"/>
      <c r="OD35" s="131"/>
      <c r="OE35" s="131"/>
      <c r="OF35" s="131"/>
      <c r="OG35" s="131"/>
      <c r="OH35" s="131"/>
      <c r="OI35" s="131"/>
      <c r="OJ35" s="131"/>
      <c r="OK35" s="131"/>
      <c r="OL35" s="131"/>
      <c r="OM35" s="131"/>
      <c r="ON35" s="131"/>
      <c r="OO35" s="131"/>
      <c r="OP35" s="131"/>
      <c r="OQ35" s="131"/>
      <c r="OR35" s="131"/>
      <c r="OS35" s="131"/>
      <c r="OT35" s="131"/>
      <c r="OU35" s="131"/>
      <c r="OV35" s="131"/>
      <c r="OW35" s="131"/>
      <c r="OX35" s="131"/>
      <c r="OY35" s="131"/>
      <c r="OZ35" s="131"/>
      <c r="PA35" s="131"/>
      <c r="PB35" s="131"/>
      <c r="PC35" s="131"/>
      <c r="PD35" s="131"/>
      <c r="PE35" s="131"/>
      <c r="PF35" s="131"/>
      <c r="PG35" s="131"/>
      <c r="PH35" s="131"/>
      <c r="PI35" s="131"/>
      <c r="PJ35" s="131"/>
      <c r="PK35" s="131"/>
      <c r="PL35" s="131"/>
      <c r="PM35" s="131"/>
      <c r="PN35" s="131"/>
      <c r="PO35" s="131"/>
      <c r="PP35" s="131"/>
      <c r="PQ35" s="131"/>
      <c r="PR35" s="131"/>
      <c r="PS35" s="131"/>
      <c r="PT35" s="131"/>
      <c r="PU35" s="131"/>
      <c r="PV35" s="131"/>
      <c r="PW35" s="131"/>
      <c r="PX35" s="131"/>
      <c r="PY35" s="131"/>
      <c r="PZ35" s="131"/>
      <c r="QA35" s="131"/>
      <c r="QB35" s="131"/>
      <c r="QC35" s="131"/>
      <c r="QD35" s="131"/>
      <c r="QE35" s="131"/>
      <c r="QF35" s="131"/>
      <c r="QG35" s="131"/>
      <c r="QH35" s="131"/>
      <c r="QI35" s="131"/>
      <c r="QJ35" s="131"/>
      <c r="QK35" s="131"/>
      <c r="QL35" s="131"/>
      <c r="QM35" s="131"/>
      <c r="QN35" s="131"/>
      <c r="QO35" s="131"/>
      <c r="QP35" s="131"/>
      <c r="QQ35" s="131"/>
      <c r="QR35" s="131"/>
      <c r="QS35" s="131"/>
      <c r="QT35" s="131"/>
      <c r="QU35" s="131"/>
      <c r="QV35" s="131"/>
      <c r="QW35" s="131"/>
      <c r="QX35" s="131"/>
      <c r="QY35" s="131"/>
      <c r="QZ35" s="131"/>
      <c r="RA35" s="131"/>
      <c r="RB35" s="131"/>
      <c r="RC35" s="131"/>
      <c r="RD35" s="131"/>
      <c r="RE35" s="131"/>
      <c r="RF35" s="131"/>
      <c r="RG35" s="131"/>
      <c r="RH35" s="131"/>
      <c r="RI35" s="131"/>
      <c r="RJ35" s="131"/>
      <c r="RK35" s="131"/>
      <c r="RL35" s="131"/>
      <c r="RM35" s="131"/>
      <c r="RN35" s="131"/>
      <c r="RO35" s="131"/>
      <c r="RP35" s="131"/>
      <c r="RQ35" s="131"/>
      <c r="RR35" s="131"/>
      <c r="RS35" s="131"/>
      <c r="RT35" s="131"/>
      <c r="RU35" s="131"/>
      <c r="RV35" s="131"/>
      <c r="RW35" s="131"/>
      <c r="RX35" s="131"/>
      <c r="RY35" s="131"/>
      <c r="RZ35" s="131"/>
      <c r="SA35" s="131"/>
      <c r="SB35" s="131"/>
      <c r="SC35" s="131"/>
      <c r="SD35" s="131"/>
      <c r="SE35" s="131"/>
      <c r="SF35" s="131"/>
      <c r="SG35" s="131"/>
      <c r="SH35" s="131"/>
      <c r="SI35" s="131"/>
      <c r="SJ35" s="131"/>
      <c r="SK35" s="131"/>
      <c r="SL35" s="131"/>
      <c r="SM35" s="131"/>
      <c r="SN35" s="131"/>
      <c r="SO35" s="131"/>
      <c r="SP35" s="131"/>
      <c r="SQ35" s="131"/>
      <c r="SR35" s="131"/>
      <c r="SS35" s="131"/>
      <c r="ST35" s="131"/>
      <c r="SU35" s="131"/>
      <c r="SV35" s="131"/>
      <c r="SW35" s="131"/>
      <c r="SX35" s="131"/>
      <c r="SY35" s="131"/>
      <c r="SZ35" s="131"/>
      <c r="TA35" s="131"/>
      <c r="TB35" s="131"/>
      <c r="TC35" s="131"/>
      <c r="TD35" s="131"/>
      <c r="TE35" s="131"/>
      <c r="TF35" s="131"/>
      <c r="TG35" s="131"/>
      <c r="TH35" s="131"/>
      <c r="TI35" s="131"/>
      <c r="TJ35" s="131"/>
      <c r="TK35" s="131"/>
      <c r="TL35" s="131"/>
      <c r="TM35" s="131"/>
      <c r="TN35" s="131"/>
      <c r="TO35" s="131"/>
      <c r="TP35" s="131"/>
      <c r="TQ35" s="131"/>
      <c r="TR35" s="131"/>
    </row>
    <row r="36" spans="1:553" s="143" customFormat="1" ht="24.95" customHeight="1" x14ac:dyDescent="0.25">
      <c r="A36" s="133">
        <v>33</v>
      </c>
      <c r="B36" s="134" t="s">
        <v>42</v>
      </c>
      <c r="C36" s="129">
        <v>48089793082.989998</v>
      </c>
      <c r="D36" s="130">
        <v>33509692266.786697</v>
      </c>
      <c r="E36" s="221">
        <f>Table38468634533267589378[[#This Row],[DEBT STOCK AS AT Q2, 2020]]/Table38468634533267589378[[#This Row],[DEBT STOCK AS AT Q2, 2019]]-1</f>
        <v>0.43510100600519208</v>
      </c>
      <c r="F36" s="223">
        <f>Table38468634533267589378[[#This Row],[DEBT STOCK AS AT Q2, 2020]]/Table38468634533267589378[[#Totals],[DEBT STOCK AS AT Q2, 2020]]</f>
        <v>1.1478101929819868E-2</v>
      </c>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131"/>
      <c r="CQ36" s="131"/>
      <c r="CR36" s="131"/>
      <c r="CS36" s="131"/>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131"/>
      <c r="GE36" s="131"/>
      <c r="GF36" s="131"/>
      <c r="GG36" s="131"/>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131"/>
      <c r="JS36" s="131"/>
      <c r="JT36" s="131"/>
      <c r="JU36" s="131"/>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131"/>
      <c r="NF36" s="131"/>
      <c r="NG36" s="131"/>
      <c r="NH36" s="131"/>
      <c r="NI36" s="131"/>
      <c r="NJ36" s="131"/>
      <c r="NK36" s="131"/>
      <c r="NL36" s="131"/>
      <c r="NM36" s="131"/>
      <c r="NN36" s="131"/>
      <c r="NO36" s="131"/>
      <c r="NP36" s="131"/>
      <c r="NQ36" s="131"/>
      <c r="NR36" s="131"/>
      <c r="NS36" s="131"/>
      <c r="NT36" s="131"/>
      <c r="NU36" s="131"/>
      <c r="NV36" s="131"/>
      <c r="NW36" s="131"/>
      <c r="NX36" s="131"/>
      <c r="NY36" s="131"/>
      <c r="NZ36" s="131"/>
      <c r="OA36" s="131"/>
      <c r="OB36" s="131"/>
      <c r="OC36" s="131"/>
      <c r="OD36" s="131"/>
      <c r="OE36" s="131"/>
      <c r="OF36" s="131"/>
      <c r="OG36" s="131"/>
      <c r="OH36" s="131"/>
      <c r="OI36" s="131"/>
      <c r="OJ36" s="131"/>
      <c r="OK36" s="131"/>
      <c r="OL36" s="131"/>
      <c r="OM36" s="131"/>
      <c r="ON36" s="131"/>
      <c r="OO36" s="131"/>
      <c r="OP36" s="131"/>
      <c r="OQ36" s="131"/>
      <c r="OR36" s="131"/>
      <c r="OS36" s="131"/>
      <c r="OT36" s="131"/>
      <c r="OU36" s="131"/>
      <c r="OV36" s="131"/>
      <c r="OW36" s="131"/>
      <c r="OX36" s="131"/>
      <c r="OY36" s="131"/>
      <c r="OZ36" s="131"/>
      <c r="PA36" s="131"/>
      <c r="PB36" s="131"/>
      <c r="PC36" s="131"/>
      <c r="PD36" s="131"/>
      <c r="PE36" s="131"/>
      <c r="PF36" s="131"/>
      <c r="PG36" s="131"/>
      <c r="PH36" s="131"/>
      <c r="PI36" s="131"/>
      <c r="PJ36" s="131"/>
      <c r="PK36" s="131"/>
      <c r="PL36" s="131"/>
      <c r="PM36" s="131"/>
      <c r="PN36" s="131"/>
      <c r="PO36" s="131"/>
      <c r="PP36" s="131"/>
      <c r="PQ36" s="131"/>
      <c r="PR36" s="131"/>
      <c r="PS36" s="131"/>
      <c r="PT36" s="131"/>
      <c r="PU36" s="131"/>
      <c r="PV36" s="131"/>
      <c r="PW36" s="131"/>
      <c r="PX36" s="131"/>
      <c r="PY36" s="131"/>
      <c r="PZ36" s="131"/>
      <c r="QA36" s="131"/>
      <c r="QB36" s="131"/>
      <c r="QC36" s="131"/>
      <c r="QD36" s="131"/>
      <c r="QE36" s="131"/>
      <c r="QF36" s="131"/>
      <c r="QG36" s="131"/>
      <c r="QH36" s="131"/>
      <c r="QI36" s="131"/>
      <c r="QJ36" s="131"/>
      <c r="QK36" s="131"/>
      <c r="QL36" s="131"/>
      <c r="QM36" s="131"/>
      <c r="QN36" s="131"/>
      <c r="QO36" s="131"/>
      <c r="QP36" s="131"/>
      <c r="QQ36" s="131"/>
      <c r="QR36" s="131"/>
      <c r="QS36" s="131"/>
      <c r="QT36" s="131"/>
      <c r="QU36" s="131"/>
      <c r="QV36" s="131"/>
      <c r="QW36" s="131"/>
      <c r="QX36" s="131"/>
      <c r="QY36" s="131"/>
      <c r="QZ36" s="131"/>
      <c r="RA36" s="131"/>
      <c r="RB36" s="131"/>
      <c r="RC36" s="131"/>
      <c r="RD36" s="131"/>
      <c r="RE36" s="131"/>
      <c r="RF36" s="131"/>
      <c r="RG36" s="131"/>
      <c r="RH36" s="131"/>
      <c r="RI36" s="131"/>
      <c r="RJ36" s="131"/>
      <c r="RK36" s="131"/>
      <c r="RL36" s="131"/>
      <c r="RM36" s="131"/>
      <c r="RN36" s="131"/>
      <c r="RO36" s="131"/>
      <c r="RP36" s="131"/>
      <c r="RQ36" s="131"/>
      <c r="RR36" s="131"/>
      <c r="RS36" s="131"/>
      <c r="RT36" s="131"/>
      <c r="RU36" s="131"/>
      <c r="RV36" s="131"/>
      <c r="RW36" s="131"/>
      <c r="RX36" s="131"/>
      <c r="RY36" s="131"/>
      <c r="RZ36" s="131"/>
      <c r="SA36" s="131"/>
      <c r="SB36" s="131"/>
      <c r="SC36" s="131"/>
      <c r="SD36" s="131"/>
      <c r="SE36" s="131"/>
      <c r="SF36" s="131"/>
      <c r="SG36" s="131"/>
      <c r="SH36" s="131"/>
      <c r="SI36" s="131"/>
      <c r="SJ36" s="131"/>
      <c r="SK36" s="131"/>
      <c r="SL36" s="131"/>
      <c r="SM36" s="131"/>
      <c r="SN36" s="131"/>
      <c r="SO36" s="131"/>
      <c r="SP36" s="131"/>
      <c r="SQ36" s="131"/>
      <c r="SR36" s="131"/>
      <c r="SS36" s="131"/>
      <c r="ST36" s="131"/>
      <c r="SU36" s="131"/>
      <c r="SV36" s="131"/>
      <c r="SW36" s="131"/>
      <c r="SX36" s="131"/>
      <c r="SY36" s="131"/>
      <c r="SZ36" s="131"/>
      <c r="TA36" s="131"/>
      <c r="TB36" s="131"/>
      <c r="TC36" s="131"/>
      <c r="TD36" s="131"/>
      <c r="TE36" s="131"/>
      <c r="TF36" s="131"/>
      <c r="TG36" s="131"/>
      <c r="TH36" s="131"/>
      <c r="TI36" s="131"/>
      <c r="TJ36" s="131"/>
      <c r="TK36" s="131"/>
      <c r="TL36" s="131"/>
      <c r="TM36" s="131"/>
      <c r="TN36" s="131"/>
      <c r="TO36" s="131"/>
      <c r="TP36" s="131"/>
      <c r="TQ36" s="131"/>
      <c r="TR36" s="131"/>
    </row>
    <row r="37" spans="1:553" s="143" customFormat="1" ht="24.95" customHeight="1" x14ac:dyDescent="0.25">
      <c r="A37" s="133">
        <v>34</v>
      </c>
      <c r="B37" s="134" t="s">
        <v>41</v>
      </c>
      <c r="C37" s="129">
        <v>122746246998.59967</v>
      </c>
      <c r="D37" s="130">
        <v>73466840201.252151</v>
      </c>
      <c r="E37" s="221">
        <f>Table38468634533267589378[[#This Row],[DEBT STOCK AS AT Q2, 2020]]/Table38468634533267589378[[#This Row],[DEBT STOCK AS AT Q2, 2019]]-1</f>
        <v>0.67077074040959794</v>
      </c>
      <c r="F37" s="223">
        <f>Table38468634533267589378[[#This Row],[DEBT STOCK AS AT Q2, 2020]]/Table38468634533267589378[[#Totals],[DEBT STOCK AS AT Q2, 2020]]</f>
        <v>2.9297151104838451E-2</v>
      </c>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131"/>
      <c r="CQ37" s="131"/>
      <c r="CR37" s="131"/>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131"/>
      <c r="GE37" s="131"/>
      <c r="GF37" s="131"/>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131"/>
      <c r="JS37" s="131"/>
      <c r="JT37" s="131"/>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131"/>
      <c r="NF37" s="131"/>
      <c r="NG37" s="131"/>
      <c r="NH37" s="131"/>
      <c r="NI37" s="131"/>
      <c r="NJ37" s="131"/>
      <c r="NK37" s="131"/>
      <c r="NL37" s="131"/>
      <c r="NM37" s="131"/>
      <c r="NN37" s="131"/>
      <c r="NO37" s="131"/>
      <c r="NP37" s="131"/>
      <c r="NQ37" s="131"/>
      <c r="NR37" s="131"/>
      <c r="NS37" s="131"/>
      <c r="NT37" s="131"/>
      <c r="NU37" s="131"/>
      <c r="NV37" s="131"/>
      <c r="NW37" s="131"/>
      <c r="NX37" s="131"/>
      <c r="NY37" s="131"/>
      <c r="NZ37" s="131"/>
      <c r="OA37" s="131"/>
      <c r="OB37" s="131"/>
      <c r="OC37" s="131"/>
      <c r="OD37" s="131"/>
      <c r="OE37" s="131"/>
      <c r="OF37" s="131"/>
      <c r="OG37" s="131"/>
      <c r="OH37" s="131"/>
      <c r="OI37" s="131"/>
      <c r="OJ37" s="131"/>
      <c r="OK37" s="131"/>
      <c r="OL37" s="131"/>
      <c r="OM37" s="131"/>
      <c r="ON37" s="131"/>
      <c r="OO37" s="131"/>
      <c r="OP37" s="131"/>
      <c r="OQ37" s="131"/>
      <c r="OR37" s="131"/>
      <c r="OS37" s="131"/>
      <c r="OT37" s="131"/>
      <c r="OU37" s="131"/>
      <c r="OV37" s="131"/>
      <c r="OW37" s="131"/>
      <c r="OX37" s="131"/>
      <c r="OY37" s="131"/>
      <c r="OZ37" s="131"/>
      <c r="PA37" s="131"/>
      <c r="PB37" s="131"/>
      <c r="PC37" s="131"/>
      <c r="PD37" s="131"/>
      <c r="PE37" s="131"/>
      <c r="PF37" s="131"/>
      <c r="PG37" s="131"/>
      <c r="PH37" s="131"/>
      <c r="PI37" s="131"/>
      <c r="PJ37" s="131"/>
      <c r="PK37" s="131"/>
      <c r="PL37" s="131"/>
      <c r="PM37" s="131"/>
      <c r="PN37" s="131"/>
      <c r="PO37" s="131"/>
      <c r="PP37" s="131"/>
      <c r="PQ37" s="131"/>
      <c r="PR37" s="131"/>
      <c r="PS37" s="131"/>
      <c r="PT37" s="131"/>
      <c r="PU37" s="131"/>
      <c r="PV37" s="131"/>
      <c r="PW37" s="131"/>
      <c r="PX37" s="131"/>
      <c r="PY37" s="131"/>
      <c r="PZ37" s="131"/>
      <c r="QA37" s="131"/>
      <c r="QB37" s="131"/>
      <c r="QC37" s="131"/>
      <c r="QD37" s="131"/>
      <c r="QE37" s="131"/>
      <c r="QF37" s="131"/>
      <c r="QG37" s="131"/>
      <c r="QH37" s="131"/>
      <c r="QI37" s="131"/>
      <c r="QJ37" s="131"/>
      <c r="QK37" s="131"/>
      <c r="QL37" s="131"/>
      <c r="QM37" s="131"/>
      <c r="QN37" s="131"/>
      <c r="QO37" s="131"/>
      <c r="QP37" s="131"/>
      <c r="QQ37" s="131"/>
      <c r="QR37" s="131"/>
      <c r="QS37" s="131"/>
      <c r="QT37" s="131"/>
      <c r="QU37" s="131"/>
      <c r="QV37" s="131"/>
      <c r="QW37" s="131"/>
      <c r="QX37" s="131"/>
      <c r="QY37" s="131"/>
      <c r="QZ37" s="131"/>
      <c r="RA37" s="131"/>
      <c r="RB37" s="131"/>
      <c r="RC37" s="131"/>
      <c r="RD37" s="131"/>
      <c r="RE37" s="131"/>
      <c r="RF37" s="131"/>
      <c r="RG37" s="131"/>
      <c r="RH37" s="131"/>
      <c r="RI37" s="131"/>
      <c r="RJ37" s="131"/>
      <c r="RK37" s="131"/>
      <c r="RL37" s="131"/>
      <c r="RM37" s="131"/>
      <c r="RN37" s="131"/>
      <c r="RO37" s="131"/>
      <c r="RP37" s="131"/>
      <c r="RQ37" s="131"/>
      <c r="RR37" s="131"/>
      <c r="RS37" s="131"/>
      <c r="RT37" s="131"/>
      <c r="RU37" s="131"/>
      <c r="RV37" s="131"/>
      <c r="RW37" s="131"/>
      <c r="RX37" s="131"/>
      <c r="RY37" s="131"/>
      <c r="RZ37" s="131"/>
      <c r="SA37" s="131"/>
      <c r="SB37" s="131"/>
      <c r="SC37" s="131"/>
      <c r="SD37" s="131"/>
      <c r="SE37" s="131"/>
      <c r="SF37" s="131"/>
      <c r="SG37" s="131"/>
      <c r="SH37" s="131"/>
      <c r="SI37" s="131"/>
      <c r="SJ37" s="131"/>
      <c r="SK37" s="131"/>
      <c r="SL37" s="131"/>
      <c r="SM37" s="131"/>
      <c r="SN37" s="131"/>
      <c r="SO37" s="131"/>
      <c r="SP37" s="131"/>
      <c r="SQ37" s="131"/>
      <c r="SR37" s="131"/>
      <c r="SS37" s="131"/>
      <c r="ST37" s="131"/>
      <c r="SU37" s="131"/>
      <c r="SV37" s="131"/>
      <c r="SW37" s="131"/>
      <c r="SX37" s="131"/>
      <c r="SY37" s="131"/>
      <c r="SZ37" s="131"/>
      <c r="TA37" s="131"/>
      <c r="TB37" s="131"/>
      <c r="TC37" s="131"/>
      <c r="TD37" s="131"/>
      <c r="TE37" s="131"/>
      <c r="TF37" s="131"/>
      <c r="TG37" s="131"/>
      <c r="TH37" s="131"/>
      <c r="TI37" s="131"/>
      <c r="TJ37" s="131"/>
      <c r="TK37" s="131"/>
      <c r="TL37" s="131"/>
      <c r="TM37" s="131"/>
      <c r="TN37" s="131"/>
      <c r="TO37" s="131"/>
      <c r="TP37" s="131"/>
      <c r="TQ37" s="131"/>
      <c r="TR37" s="131"/>
    </row>
    <row r="38" spans="1:553" s="141" customFormat="1" ht="24.95" customHeight="1" x14ac:dyDescent="0.25">
      <c r="A38" s="133">
        <v>35</v>
      </c>
      <c r="B38" s="134" t="s">
        <v>40</v>
      </c>
      <c r="C38" s="129">
        <v>29230547154.249477</v>
      </c>
      <c r="D38" s="130">
        <v>27465573418.765247</v>
      </c>
      <c r="E38" s="221">
        <f>Table38468634533267589378[[#This Row],[DEBT STOCK AS AT Q2, 2020]]/Table38468634533267589378[[#This Row],[DEBT STOCK AS AT Q2, 2019]]-1</f>
        <v>6.426131028010329E-2</v>
      </c>
      <c r="F38" s="223">
        <f>Table38468634533267589378[[#This Row],[DEBT STOCK AS AT Q2, 2020]]/Table38468634533267589378[[#Totals],[DEBT STOCK AS AT Q2, 2020]]</f>
        <v>6.9767653007339796E-3</v>
      </c>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c r="BK38" s="131"/>
      <c r="BL38" s="131"/>
      <c r="BM38" s="131"/>
      <c r="BN38" s="131"/>
      <c r="BO38" s="131"/>
      <c r="BP38" s="131"/>
      <c r="BQ38" s="131"/>
      <c r="BR38" s="131"/>
      <c r="BS38" s="131"/>
      <c r="BT38" s="131"/>
      <c r="BU38" s="131"/>
      <c r="BV38" s="131"/>
      <c r="BW38" s="131"/>
      <c r="BX38" s="131"/>
      <c r="BY38" s="131"/>
      <c r="BZ38" s="131"/>
      <c r="CA38" s="131"/>
      <c r="CB38" s="131"/>
      <c r="CC38" s="131"/>
      <c r="CD38" s="131"/>
      <c r="CE38" s="131"/>
      <c r="CF38" s="131"/>
      <c r="CG38" s="131"/>
      <c r="CH38" s="131"/>
      <c r="CI38" s="131"/>
      <c r="CJ38" s="131"/>
      <c r="CK38" s="131"/>
      <c r="CL38" s="131"/>
      <c r="CM38" s="131"/>
      <c r="CN38" s="131"/>
      <c r="CO38" s="131"/>
      <c r="CP38" s="131"/>
      <c r="CQ38" s="131"/>
      <c r="CR38" s="131"/>
      <c r="CS38" s="131"/>
      <c r="CT38" s="131"/>
      <c r="CU38" s="131"/>
      <c r="CV38" s="131"/>
      <c r="CW38" s="131"/>
      <c r="CX38" s="131"/>
      <c r="CY38" s="131"/>
      <c r="CZ38" s="131"/>
      <c r="DA38" s="131"/>
      <c r="DB38" s="131"/>
      <c r="DC38" s="131"/>
      <c r="DD38" s="131"/>
      <c r="DE38" s="131"/>
      <c r="DF38" s="131"/>
      <c r="DG38" s="131"/>
      <c r="DH38" s="131"/>
      <c r="DI38" s="131"/>
      <c r="DJ38" s="131"/>
      <c r="DK38" s="131"/>
      <c r="DL38" s="131"/>
      <c r="DM38" s="131"/>
      <c r="DN38" s="131"/>
      <c r="DO38" s="131"/>
      <c r="DP38" s="131"/>
      <c r="DQ38" s="131"/>
      <c r="DR38" s="131"/>
      <c r="DS38" s="131"/>
      <c r="DT38" s="131"/>
      <c r="DU38" s="131"/>
      <c r="DV38" s="131"/>
      <c r="DW38" s="131"/>
      <c r="DX38" s="131"/>
      <c r="DY38" s="131"/>
      <c r="DZ38" s="131"/>
      <c r="EA38" s="131"/>
      <c r="EB38" s="131"/>
      <c r="EC38" s="131"/>
      <c r="ED38" s="131"/>
      <c r="EE38" s="131"/>
      <c r="EF38" s="131"/>
      <c r="EG38" s="131"/>
      <c r="EH38" s="131"/>
      <c r="EI38" s="131"/>
      <c r="EJ38" s="131"/>
      <c r="EK38" s="131"/>
      <c r="EL38" s="131"/>
      <c r="EM38" s="131"/>
      <c r="EN38" s="131"/>
      <c r="EO38" s="131"/>
      <c r="EP38" s="131"/>
      <c r="EQ38" s="131"/>
      <c r="ER38" s="131"/>
      <c r="ES38" s="131"/>
      <c r="ET38" s="131"/>
      <c r="EU38" s="131"/>
      <c r="EV38" s="131"/>
      <c r="EW38" s="131"/>
      <c r="EX38" s="131"/>
      <c r="EY38" s="131"/>
      <c r="EZ38" s="131"/>
      <c r="FA38" s="131"/>
      <c r="FB38" s="131"/>
      <c r="FC38" s="131"/>
      <c r="FD38" s="131"/>
      <c r="FE38" s="131"/>
      <c r="FF38" s="131"/>
      <c r="FG38" s="131"/>
      <c r="FH38" s="131"/>
      <c r="FI38" s="131"/>
      <c r="FJ38" s="131"/>
      <c r="FK38" s="131"/>
      <c r="FL38" s="131"/>
      <c r="FM38" s="131"/>
      <c r="FN38" s="131"/>
      <c r="FO38" s="131"/>
      <c r="FP38" s="131"/>
      <c r="FQ38" s="131"/>
      <c r="FR38" s="131"/>
      <c r="FS38" s="131"/>
      <c r="FT38" s="131"/>
      <c r="FU38" s="131"/>
      <c r="FV38" s="131"/>
      <c r="FW38" s="131"/>
      <c r="FX38" s="131"/>
      <c r="FY38" s="131"/>
      <c r="FZ38" s="131"/>
      <c r="GA38" s="131"/>
      <c r="GB38" s="131"/>
      <c r="GC38" s="131"/>
      <c r="GD38" s="131"/>
      <c r="GE38" s="131"/>
      <c r="GF38" s="131"/>
      <c r="GG38" s="131"/>
      <c r="GH38" s="131"/>
      <c r="GI38" s="131"/>
      <c r="GJ38" s="131"/>
      <c r="GK38" s="131"/>
      <c r="GL38" s="131"/>
      <c r="GM38" s="131"/>
      <c r="GN38" s="131"/>
      <c r="GO38" s="131"/>
      <c r="GP38" s="131"/>
      <c r="GQ38" s="131"/>
      <c r="GR38" s="131"/>
      <c r="GS38" s="131"/>
      <c r="GT38" s="131"/>
      <c r="GU38" s="131"/>
      <c r="GV38" s="131"/>
      <c r="GW38" s="131"/>
      <c r="GX38" s="131"/>
      <c r="GY38" s="131"/>
      <c r="GZ38" s="131"/>
      <c r="HA38" s="131"/>
      <c r="HB38" s="131"/>
      <c r="HC38" s="131"/>
      <c r="HD38" s="131"/>
      <c r="HE38" s="131"/>
      <c r="HF38" s="131"/>
      <c r="HG38" s="131"/>
      <c r="HH38" s="131"/>
      <c r="HI38" s="131"/>
      <c r="HJ38" s="131"/>
      <c r="HK38" s="131"/>
      <c r="HL38" s="131"/>
      <c r="HM38" s="131"/>
      <c r="HN38" s="131"/>
      <c r="HO38" s="131"/>
      <c r="HP38" s="131"/>
      <c r="HQ38" s="131"/>
      <c r="HR38" s="131"/>
      <c r="HS38" s="131"/>
      <c r="HT38" s="131"/>
      <c r="HU38" s="131"/>
      <c r="HV38" s="131"/>
      <c r="HW38" s="131"/>
      <c r="HX38" s="131"/>
      <c r="HY38" s="131"/>
      <c r="HZ38" s="131"/>
      <c r="IA38" s="131"/>
      <c r="IB38" s="131"/>
      <c r="IC38" s="131"/>
      <c r="ID38" s="131"/>
      <c r="IE38" s="131"/>
      <c r="IF38" s="131"/>
      <c r="IG38" s="131"/>
      <c r="IH38" s="131"/>
      <c r="II38" s="131"/>
      <c r="IJ38" s="131"/>
      <c r="IK38" s="131"/>
      <c r="IL38" s="131"/>
      <c r="IM38" s="131"/>
      <c r="IN38" s="131"/>
      <c r="IO38" s="131"/>
      <c r="IP38" s="131"/>
      <c r="IQ38" s="131"/>
      <c r="IR38" s="131"/>
      <c r="IS38" s="131"/>
      <c r="IT38" s="131"/>
      <c r="IU38" s="131"/>
      <c r="IV38" s="131"/>
      <c r="IW38" s="131"/>
      <c r="IX38" s="131"/>
      <c r="IY38" s="131"/>
      <c r="IZ38" s="131"/>
      <c r="JA38" s="131"/>
      <c r="JB38" s="131"/>
      <c r="JC38" s="131"/>
      <c r="JD38" s="131"/>
      <c r="JE38" s="131"/>
      <c r="JF38" s="131"/>
      <c r="JG38" s="131"/>
      <c r="JH38" s="131"/>
      <c r="JI38" s="131"/>
      <c r="JJ38" s="131"/>
      <c r="JK38" s="131"/>
      <c r="JL38" s="131"/>
      <c r="JM38" s="131"/>
      <c r="JN38" s="131"/>
      <c r="JO38" s="131"/>
      <c r="JP38" s="131"/>
      <c r="JQ38" s="131"/>
      <c r="JR38" s="131"/>
      <c r="JS38" s="131"/>
      <c r="JT38" s="131"/>
      <c r="JU38" s="131"/>
      <c r="JV38" s="131"/>
      <c r="JW38" s="131"/>
      <c r="JX38" s="131"/>
      <c r="JY38" s="131"/>
      <c r="JZ38" s="131"/>
      <c r="KA38" s="131"/>
      <c r="KB38" s="131"/>
      <c r="KC38" s="131"/>
      <c r="KD38" s="131"/>
      <c r="KE38" s="131"/>
      <c r="KF38" s="131"/>
      <c r="KG38" s="131"/>
      <c r="KH38" s="131"/>
      <c r="KI38" s="131"/>
      <c r="KJ38" s="131"/>
      <c r="KK38" s="131"/>
      <c r="KL38" s="131"/>
      <c r="KM38" s="131"/>
      <c r="KN38" s="131"/>
      <c r="KO38" s="131"/>
      <c r="KP38" s="131"/>
      <c r="KQ38" s="131"/>
      <c r="KR38" s="131"/>
      <c r="KS38" s="131"/>
      <c r="KT38" s="131"/>
      <c r="KU38" s="131"/>
      <c r="KV38" s="131"/>
      <c r="KW38" s="131"/>
      <c r="KX38" s="131"/>
      <c r="KY38" s="131"/>
      <c r="KZ38" s="131"/>
      <c r="LA38" s="131"/>
      <c r="LB38" s="131"/>
      <c r="LC38" s="131"/>
      <c r="LD38" s="131"/>
      <c r="LE38" s="131"/>
      <c r="LF38" s="131"/>
      <c r="LG38" s="131"/>
      <c r="LH38" s="131"/>
      <c r="LI38" s="131"/>
      <c r="LJ38" s="131"/>
      <c r="LK38" s="131"/>
      <c r="LL38" s="131"/>
      <c r="LM38" s="131"/>
      <c r="LN38" s="131"/>
      <c r="LO38" s="131"/>
      <c r="LP38" s="131"/>
      <c r="LQ38" s="131"/>
      <c r="LR38" s="131"/>
      <c r="LS38" s="131"/>
      <c r="LT38" s="131"/>
      <c r="LU38" s="131"/>
      <c r="LV38" s="131"/>
      <c r="LW38" s="131"/>
      <c r="LX38" s="131"/>
      <c r="LY38" s="131"/>
      <c r="LZ38" s="131"/>
      <c r="MA38" s="131"/>
      <c r="MB38" s="131"/>
      <c r="MC38" s="131"/>
      <c r="MD38" s="131"/>
      <c r="ME38" s="131"/>
      <c r="MF38" s="131"/>
      <c r="MG38" s="131"/>
      <c r="MH38" s="131"/>
      <c r="MI38" s="131"/>
      <c r="MJ38" s="131"/>
      <c r="MK38" s="131"/>
      <c r="ML38" s="131"/>
      <c r="MM38" s="131"/>
      <c r="MN38" s="131"/>
      <c r="MO38" s="131"/>
      <c r="MP38" s="131"/>
      <c r="MQ38" s="131"/>
      <c r="MR38" s="131"/>
      <c r="MS38" s="131"/>
      <c r="MT38" s="131"/>
      <c r="MU38" s="131"/>
      <c r="MV38" s="131"/>
      <c r="MW38" s="131"/>
      <c r="MX38" s="131"/>
      <c r="MY38" s="131"/>
      <c r="MZ38" s="131"/>
      <c r="NA38" s="131"/>
      <c r="NB38" s="131"/>
      <c r="NC38" s="131"/>
      <c r="ND38" s="131"/>
      <c r="NE38" s="131"/>
      <c r="NF38" s="131"/>
      <c r="NG38" s="131"/>
      <c r="NH38" s="131"/>
      <c r="NI38" s="131"/>
      <c r="NJ38" s="131"/>
      <c r="NK38" s="131"/>
      <c r="NL38" s="131"/>
      <c r="NM38" s="131"/>
      <c r="NN38" s="131"/>
      <c r="NO38" s="131"/>
      <c r="NP38" s="131"/>
      <c r="NQ38" s="131"/>
      <c r="NR38" s="131"/>
      <c r="NS38" s="131"/>
      <c r="NT38" s="131"/>
      <c r="NU38" s="131"/>
      <c r="NV38" s="131"/>
      <c r="NW38" s="131"/>
      <c r="NX38" s="131"/>
      <c r="NY38" s="131"/>
      <c r="NZ38" s="131"/>
      <c r="OA38" s="131"/>
      <c r="OB38" s="131"/>
      <c r="OC38" s="131"/>
      <c r="OD38" s="131"/>
      <c r="OE38" s="131"/>
      <c r="OF38" s="131"/>
      <c r="OG38" s="131"/>
      <c r="OH38" s="131"/>
      <c r="OI38" s="131"/>
      <c r="OJ38" s="131"/>
      <c r="OK38" s="131"/>
      <c r="OL38" s="131"/>
      <c r="OM38" s="131"/>
      <c r="ON38" s="131"/>
      <c r="OO38" s="131"/>
      <c r="OP38" s="131"/>
      <c r="OQ38" s="131"/>
      <c r="OR38" s="131"/>
      <c r="OS38" s="131"/>
      <c r="OT38" s="131"/>
      <c r="OU38" s="131"/>
      <c r="OV38" s="131"/>
      <c r="OW38" s="131"/>
      <c r="OX38" s="131"/>
      <c r="OY38" s="131"/>
      <c r="OZ38" s="131"/>
      <c r="PA38" s="131"/>
      <c r="PB38" s="131"/>
      <c r="PC38" s="131"/>
      <c r="PD38" s="131"/>
      <c r="PE38" s="131"/>
      <c r="PF38" s="131"/>
      <c r="PG38" s="131"/>
      <c r="PH38" s="131"/>
      <c r="PI38" s="131"/>
      <c r="PJ38" s="131"/>
      <c r="PK38" s="131"/>
      <c r="PL38" s="131"/>
      <c r="PM38" s="131"/>
      <c r="PN38" s="131"/>
      <c r="PO38" s="131"/>
      <c r="PP38" s="131"/>
      <c r="PQ38" s="131"/>
      <c r="PR38" s="131"/>
      <c r="PS38" s="131"/>
      <c r="PT38" s="131"/>
      <c r="PU38" s="131"/>
      <c r="PV38" s="131"/>
      <c r="PW38" s="131"/>
      <c r="PX38" s="131"/>
      <c r="PY38" s="131"/>
      <c r="PZ38" s="131"/>
      <c r="QA38" s="131"/>
      <c r="QB38" s="131"/>
      <c r="QC38" s="131"/>
      <c r="QD38" s="131"/>
      <c r="QE38" s="131"/>
      <c r="QF38" s="131"/>
      <c r="QG38" s="131"/>
      <c r="QH38" s="131"/>
      <c r="QI38" s="131"/>
      <c r="QJ38" s="131"/>
      <c r="QK38" s="131"/>
      <c r="QL38" s="131"/>
      <c r="QM38" s="131"/>
      <c r="QN38" s="131"/>
      <c r="QO38" s="131"/>
      <c r="QP38" s="131"/>
      <c r="QQ38" s="131"/>
      <c r="QR38" s="131"/>
      <c r="QS38" s="131"/>
      <c r="QT38" s="131"/>
      <c r="QU38" s="131"/>
      <c r="QV38" s="131"/>
      <c r="QW38" s="131"/>
      <c r="QX38" s="131"/>
      <c r="QY38" s="131"/>
      <c r="QZ38" s="131"/>
      <c r="RA38" s="131"/>
      <c r="RB38" s="131"/>
      <c r="RC38" s="131"/>
      <c r="RD38" s="131"/>
      <c r="RE38" s="131"/>
      <c r="RF38" s="131"/>
      <c r="RG38" s="131"/>
      <c r="RH38" s="131"/>
      <c r="RI38" s="131"/>
      <c r="RJ38" s="131"/>
      <c r="RK38" s="131"/>
      <c r="RL38" s="131"/>
      <c r="RM38" s="131"/>
      <c r="RN38" s="131"/>
      <c r="RO38" s="131"/>
      <c r="RP38" s="131"/>
      <c r="RQ38" s="131"/>
      <c r="RR38" s="131"/>
      <c r="RS38" s="131"/>
      <c r="RT38" s="131"/>
      <c r="RU38" s="131"/>
      <c r="RV38" s="131"/>
      <c r="RW38" s="131"/>
      <c r="RX38" s="131"/>
      <c r="RY38" s="131"/>
      <c r="RZ38" s="131"/>
      <c r="SA38" s="131"/>
      <c r="SB38" s="131"/>
      <c r="SC38" s="131"/>
      <c r="SD38" s="131"/>
      <c r="SE38" s="131"/>
      <c r="SF38" s="131"/>
      <c r="SG38" s="131"/>
      <c r="SH38" s="131"/>
      <c r="SI38" s="131"/>
      <c r="SJ38" s="131"/>
      <c r="SK38" s="131"/>
      <c r="SL38" s="131"/>
      <c r="SM38" s="131"/>
      <c r="SN38" s="131"/>
      <c r="SO38" s="131"/>
      <c r="SP38" s="131"/>
      <c r="SQ38" s="131"/>
      <c r="SR38" s="131"/>
      <c r="SS38" s="131"/>
      <c r="ST38" s="131"/>
      <c r="SU38" s="131"/>
      <c r="SV38" s="131"/>
      <c r="SW38" s="131"/>
      <c r="SX38" s="131"/>
      <c r="SY38" s="131"/>
      <c r="SZ38" s="131"/>
      <c r="TA38" s="131"/>
      <c r="TB38" s="131"/>
      <c r="TC38" s="131"/>
      <c r="TD38" s="131"/>
      <c r="TE38" s="131"/>
      <c r="TF38" s="131"/>
      <c r="TG38" s="131"/>
      <c r="TH38" s="131"/>
      <c r="TI38" s="131"/>
      <c r="TJ38" s="131"/>
      <c r="TK38" s="131"/>
      <c r="TL38" s="131"/>
      <c r="TM38" s="131"/>
      <c r="TN38" s="131"/>
      <c r="TO38" s="131"/>
      <c r="TP38" s="131"/>
      <c r="TQ38" s="131"/>
      <c r="TR38" s="131"/>
    </row>
    <row r="39" spans="1:553" s="143" customFormat="1" ht="24.95" customHeight="1" x14ac:dyDescent="0.25">
      <c r="A39" s="133">
        <v>36</v>
      </c>
      <c r="B39" s="134" t="s">
        <v>39</v>
      </c>
      <c r="C39" s="129">
        <v>79286884618.367645</v>
      </c>
      <c r="D39" s="130">
        <v>61716954035.145767</v>
      </c>
      <c r="E39" s="221">
        <f>Table38468634533267589378[[#This Row],[DEBT STOCK AS AT Q2, 2020]]/Table38468634533267589378[[#This Row],[DEBT STOCK AS AT Q2, 2019]]-1</f>
        <v>0.2846856404030631</v>
      </c>
      <c r="F39" s="223">
        <f>Table38468634533267589378[[#This Row],[DEBT STOCK AS AT Q2, 2020]]/Table38468634533267589378[[#Totals],[DEBT STOCK AS AT Q2, 2020]]</f>
        <v>1.8924243275011975E-2</v>
      </c>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1"/>
      <c r="BQ39" s="131"/>
      <c r="BR39" s="131"/>
      <c r="BS39" s="131"/>
      <c r="BT39" s="131"/>
      <c r="BU39" s="131"/>
      <c r="BV39" s="131"/>
      <c r="BW39" s="131"/>
      <c r="BX39" s="131"/>
      <c r="BY39" s="131"/>
      <c r="BZ39" s="131"/>
      <c r="CA39" s="131"/>
      <c r="CB39" s="131"/>
      <c r="CC39" s="131"/>
      <c r="CD39" s="131"/>
      <c r="CE39" s="131"/>
      <c r="CF39" s="131"/>
      <c r="CG39" s="131"/>
      <c r="CH39" s="131"/>
      <c r="CI39" s="131"/>
      <c r="CJ39" s="131"/>
      <c r="CK39" s="131"/>
      <c r="CL39" s="131"/>
      <c r="CM39" s="131"/>
      <c r="CN39" s="131"/>
      <c r="CO39" s="131"/>
      <c r="CP39" s="131"/>
      <c r="CQ39" s="131"/>
      <c r="CR39" s="131"/>
      <c r="CS39" s="131"/>
      <c r="CT39" s="131"/>
      <c r="CU39" s="131"/>
      <c r="CV39" s="131"/>
      <c r="CW39" s="131"/>
      <c r="CX39" s="131"/>
      <c r="CY39" s="131"/>
      <c r="CZ39" s="131"/>
      <c r="DA39" s="131"/>
      <c r="DB39" s="131"/>
      <c r="DC39" s="131"/>
      <c r="DD39" s="131"/>
      <c r="DE39" s="131"/>
      <c r="DF39" s="131"/>
      <c r="DG39" s="131"/>
      <c r="DH39" s="131"/>
      <c r="DI39" s="131"/>
      <c r="DJ39" s="131"/>
      <c r="DK39" s="131"/>
      <c r="DL39" s="131"/>
      <c r="DM39" s="131"/>
      <c r="DN39" s="131"/>
      <c r="DO39" s="131"/>
      <c r="DP39" s="131"/>
      <c r="DQ39" s="131"/>
      <c r="DR39" s="131"/>
      <c r="DS39" s="131"/>
      <c r="DT39" s="131"/>
      <c r="DU39" s="131"/>
      <c r="DV39" s="131"/>
      <c r="DW39" s="131"/>
      <c r="DX39" s="131"/>
      <c r="DY39" s="131"/>
      <c r="DZ39" s="131"/>
      <c r="EA39" s="131"/>
      <c r="EB39" s="131"/>
      <c r="EC39" s="131"/>
      <c r="ED39" s="131"/>
      <c r="EE39" s="131"/>
      <c r="EF39" s="131"/>
      <c r="EG39" s="131"/>
      <c r="EH39" s="131"/>
      <c r="EI39" s="131"/>
      <c r="EJ39" s="131"/>
      <c r="EK39" s="131"/>
      <c r="EL39" s="131"/>
      <c r="EM39" s="131"/>
      <c r="EN39" s="131"/>
      <c r="EO39" s="131"/>
      <c r="EP39" s="131"/>
      <c r="EQ39" s="131"/>
      <c r="ER39" s="131"/>
      <c r="ES39" s="131"/>
      <c r="ET39" s="131"/>
      <c r="EU39" s="131"/>
      <c r="EV39" s="131"/>
      <c r="EW39" s="131"/>
      <c r="EX39" s="131"/>
      <c r="EY39" s="131"/>
      <c r="EZ39" s="131"/>
      <c r="FA39" s="131"/>
      <c r="FB39" s="131"/>
      <c r="FC39" s="131"/>
      <c r="FD39" s="131"/>
      <c r="FE39" s="131"/>
      <c r="FF39" s="131"/>
      <c r="FG39" s="131"/>
      <c r="FH39" s="131"/>
      <c r="FI39" s="131"/>
      <c r="FJ39" s="131"/>
      <c r="FK39" s="131"/>
      <c r="FL39" s="131"/>
      <c r="FM39" s="131"/>
      <c r="FN39" s="131"/>
      <c r="FO39" s="131"/>
      <c r="FP39" s="131"/>
      <c r="FQ39" s="131"/>
      <c r="FR39" s="131"/>
      <c r="FS39" s="131"/>
      <c r="FT39" s="131"/>
      <c r="FU39" s="131"/>
      <c r="FV39" s="131"/>
      <c r="FW39" s="131"/>
      <c r="FX39" s="131"/>
      <c r="FY39" s="131"/>
      <c r="FZ39" s="131"/>
      <c r="GA39" s="131"/>
      <c r="GB39" s="131"/>
      <c r="GC39" s="131"/>
      <c r="GD39" s="131"/>
      <c r="GE39" s="131"/>
      <c r="GF39" s="131"/>
      <c r="GG39" s="131"/>
      <c r="GH39" s="131"/>
      <c r="GI39" s="131"/>
      <c r="GJ39" s="131"/>
      <c r="GK39" s="131"/>
      <c r="GL39" s="131"/>
      <c r="GM39" s="131"/>
      <c r="GN39" s="131"/>
      <c r="GO39" s="131"/>
      <c r="GP39" s="131"/>
      <c r="GQ39" s="131"/>
      <c r="GR39" s="131"/>
      <c r="GS39" s="131"/>
      <c r="GT39" s="131"/>
      <c r="GU39" s="131"/>
      <c r="GV39" s="131"/>
      <c r="GW39" s="131"/>
      <c r="GX39" s="131"/>
      <c r="GY39" s="131"/>
      <c r="GZ39" s="131"/>
      <c r="HA39" s="131"/>
      <c r="HB39" s="131"/>
      <c r="HC39" s="131"/>
      <c r="HD39" s="131"/>
      <c r="HE39" s="131"/>
      <c r="HF39" s="131"/>
      <c r="HG39" s="131"/>
      <c r="HH39" s="131"/>
      <c r="HI39" s="131"/>
      <c r="HJ39" s="131"/>
      <c r="HK39" s="131"/>
      <c r="HL39" s="131"/>
      <c r="HM39" s="131"/>
      <c r="HN39" s="131"/>
      <c r="HO39" s="131"/>
      <c r="HP39" s="131"/>
      <c r="HQ39" s="131"/>
      <c r="HR39" s="131"/>
      <c r="HS39" s="131"/>
      <c r="HT39" s="131"/>
      <c r="HU39" s="131"/>
      <c r="HV39" s="131"/>
      <c r="HW39" s="131"/>
      <c r="HX39" s="131"/>
      <c r="HY39" s="131"/>
      <c r="HZ39" s="131"/>
      <c r="IA39" s="131"/>
      <c r="IB39" s="131"/>
      <c r="IC39" s="131"/>
      <c r="ID39" s="131"/>
      <c r="IE39" s="131"/>
      <c r="IF39" s="131"/>
      <c r="IG39" s="131"/>
      <c r="IH39" s="131"/>
      <c r="II39" s="131"/>
      <c r="IJ39" s="131"/>
      <c r="IK39" s="131"/>
      <c r="IL39" s="131"/>
      <c r="IM39" s="131"/>
      <c r="IN39" s="131"/>
      <c r="IO39" s="131"/>
      <c r="IP39" s="131"/>
      <c r="IQ39" s="131"/>
      <c r="IR39" s="131"/>
      <c r="IS39" s="131"/>
      <c r="IT39" s="131"/>
      <c r="IU39" s="131"/>
      <c r="IV39" s="131"/>
      <c r="IW39" s="131"/>
      <c r="IX39" s="131"/>
      <c r="IY39" s="131"/>
      <c r="IZ39" s="131"/>
      <c r="JA39" s="131"/>
      <c r="JB39" s="131"/>
      <c r="JC39" s="131"/>
      <c r="JD39" s="131"/>
      <c r="JE39" s="131"/>
      <c r="JF39" s="131"/>
      <c r="JG39" s="131"/>
      <c r="JH39" s="131"/>
      <c r="JI39" s="131"/>
      <c r="JJ39" s="131"/>
      <c r="JK39" s="131"/>
      <c r="JL39" s="131"/>
      <c r="JM39" s="131"/>
      <c r="JN39" s="131"/>
      <c r="JO39" s="131"/>
      <c r="JP39" s="131"/>
      <c r="JQ39" s="131"/>
      <c r="JR39" s="131"/>
      <c r="JS39" s="131"/>
      <c r="JT39" s="131"/>
      <c r="JU39" s="131"/>
      <c r="JV39" s="131"/>
      <c r="JW39" s="131"/>
      <c r="JX39" s="131"/>
      <c r="JY39" s="131"/>
      <c r="JZ39" s="131"/>
      <c r="KA39" s="131"/>
      <c r="KB39" s="131"/>
      <c r="KC39" s="131"/>
      <c r="KD39" s="131"/>
      <c r="KE39" s="131"/>
      <c r="KF39" s="131"/>
      <c r="KG39" s="131"/>
      <c r="KH39" s="131"/>
      <c r="KI39" s="131"/>
      <c r="KJ39" s="131"/>
      <c r="KK39" s="131"/>
      <c r="KL39" s="131"/>
      <c r="KM39" s="131"/>
      <c r="KN39" s="131"/>
      <c r="KO39" s="131"/>
      <c r="KP39" s="131"/>
      <c r="KQ39" s="131"/>
      <c r="KR39" s="131"/>
      <c r="KS39" s="131"/>
      <c r="KT39" s="131"/>
      <c r="KU39" s="131"/>
      <c r="KV39" s="131"/>
      <c r="KW39" s="131"/>
      <c r="KX39" s="131"/>
      <c r="KY39" s="131"/>
      <c r="KZ39" s="131"/>
      <c r="LA39" s="131"/>
      <c r="LB39" s="131"/>
      <c r="LC39" s="131"/>
      <c r="LD39" s="131"/>
      <c r="LE39" s="131"/>
      <c r="LF39" s="131"/>
      <c r="LG39" s="131"/>
      <c r="LH39" s="131"/>
      <c r="LI39" s="131"/>
      <c r="LJ39" s="131"/>
      <c r="LK39" s="131"/>
      <c r="LL39" s="131"/>
      <c r="LM39" s="131"/>
      <c r="LN39" s="131"/>
      <c r="LO39" s="131"/>
      <c r="LP39" s="131"/>
      <c r="LQ39" s="131"/>
      <c r="LR39" s="131"/>
      <c r="LS39" s="131"/>
      <c r="LT39" s="131"/>
      <c r="LU39" s="131"/>
      <c r="LV39" s="131"/>
      <c r="LW39" s="131"/>
      <c r="LX39" s="131"/>
      <c r="LY39" s="131"/>
      <c r="LZ39" s="131"/>
      <c r="MA39" s="131"/>
      <c r="MB39" s="131"/>
      <c r="MC39" s="131"/>
      <c r="MD39" s="131"/>
      <c r="ME39" s="131"/>
      <c r="MF39" s="131"/>
      <c r="MG39" s="131"/>
      <c r="MH39" s="131"/>
      <c r="MI39" s="131"/>
      <c r="MJ39" s="131"/>
      <c r="MK39" s="131"/>
      <c r="ML39" s="131"/>
      <c r="MM39" s="131"/>
      <c r="MN39" s="131"/>
      <c r="MO39" s="131"/>
      <c r="MP39" s="131"/>
      <c r="MQ39" s="131"/>
      <c r="MR39" s="131"/>
      <c r="MS39" s="131"/>
      <c r="MT39" s="131"/>
      <c r="MU39" s="131"/>
      <c r="MV39" s="131"/>
      <c r="MW39" s="131"/>
      <c r="MX39" s="131"/>
      <c r="MY39" s="131"/>
      <c r="MZ39" s="131"/>
      <c r="NA39" s="131"/>
      <c r="NB39" s="131"/>
      <c r="NC39" s="131"/>
      <c r="ND39" s="131"/>
      <c r="NE39" s="131"/>
      <c r="NF39" s="131"/>
      <c r="NG39" s="131"/>
      <c r="NH39" s="131"/>
      <c r="NI39" s="131"/>
      <c r="NJ39" s="131"/>
      <c r="NK39" s="131"/>
      <c r="NL39" s="131"/>
      <c r="NM39" s="131"/>
      <c r="NN39" s="131"/>
      <c r="NO39" s="131"/>
      <c r="NP39" s="131"/>
      <c r="NQ39" s="131"/>
      <c r="NR39" s="131"/>
      <c r="NS39" s="131"/>
      <c r="NT39" s="131"/>
      <c r="NU39" s="131"/>
      <c r="NV39" s="131"/>
      <c r="NW39" s="131"/>
      <c r="NX39" s="131"/>
      <c r="NY39" s="131"/>
      <c r="NZ39" s="131"/>
      <c r="OA39" s="131"/>
      <c r="OB39" s="131"/>
      <c r="OC39" s="131"/>
      <c r="OD39" s="131"/>
      <c r="OE39" s="131"/>
      <c r="OF39" s="131"/>
      <c r="OG39" s="131"/>
      <c r="OH39" s="131"/>
      <c r="OI39" s="131"/>
      <c r="OJ39" s="131"/>
      <c r="OK39" s="131"/>
      <c r="OL39" s="131"/>
      <c r="OM39" s="131"/>
      <c r="ON39" s="131"/>
      <c r="OO39" s="131"/>
      <c r="OP39" s="131"/>
      <c r="OQ39" s="131"/>
      <c r="OR39" s="131"/>
      <c r="OS39" s="131"/>
      <c r="OT39" s="131"/>
      <c r="OU39" s="131"/>
      <c r="OV39" s="131"/>
      <c r="OW39" s="131"/>
      <c r="OX39" s="131"/>
      <c r="OY39" s="131"/>
      <c r="OZ39" s="131"/>
      <c r="PA39" s="131"/>
      <c r="PB39" s="131"/>
      <c r="PC39" s="131"/>
      <c r="PD39" s="131"/>
      <c r="PE39" s="131"/>
      <c r="PF39" s="131"/>
      <c r="PG39" s="131"/>
      <c r="PH39" s="131"/>
      <c r="PI39" s="131"/>
      <c r="PJ39" s="131"/>
      <c r="PK39" s="131"/>
      <c r="PL39" s="131"/>
      <c r="PM39" s="131"/>
      <c r="PN39" s="131"/>
      <c r="PO39" s="131"/>
      <c r="PP39" s="131"/>
      <c r="PQ39" s="131"/>
      <c r="PR39" s="131"/>
      <c r="PS39" s="131"/>
      <c r="PT39" s="131"/>
      <c r="PU39" s="131"/>
      <c r="PV39" s="131"/>
      <c r="PW39" s="131"/>
      <c r="PX39" s="131"/>
      <c r="PY39" s="131"/>
      <c r="PZ39" s="131"/>
      <c r="QA39" s="131"/>
      <c r="QB39" s="131"/>
      <c r="QC39" s="131"/>
      <c r="QD39" s="131"/>
      <c r="QE39" s="131"/>
      <c r="QF39" s="131"/>
      <c r="QG39" s="131"/>
      <c r="QH39" s="131"/>
      <c r="QI39" s="131"/>
      <c r="QJ39" s="131"/>
      <c r="QK39" s="131"/>
      <c r="QL39" s="131"/>
      <c r="QM39" s="131"/>
      <c r="QN39" s="131"/>
      <c r="QO39" s="131"/>
      <c r="QP39" s="131"/>
      <c r="QQ39" s="131"/>
      <c r="QR39" s="131"/>
      <c r="QS39" s="131"/>
      <c r="QT39" s="131"/>
      <c r="QU39" s="131"/>
      <c r="QV39" s="131"/>
      <c r="QW39" s="131"/>
      <c r="QX39" s="131"/>
      <c r="QY39" s="131"/>
      <c r="QZ39" s="131"/>
      <c r="RA39" s="131"/>
      <c r="RB39" s="131"/>
      <c r="RC39" s="131"/>
      <c r="RD39" s="131"/>
      <c r="RE39" s="131"/>
      <c r="RF39" s="131"/>
      <c r="RG39" s="131"/>
      <c r="RH39" s="131"/>
      <c r="RI39" s="131"/>
      <c r="RJ39" s="131"/>
      <c r="RK39" s="131"/>
      <c r="RL39" s="131"/>
      <c r="RM39" s="131"/>
      <c r="RN39" s="131"/>
      <c r="RO39" s="131"/>
      <c r="RP39" s="131"/>
      <c r="RQ39" s="131"/>
      <c r="RR39" s="131"/>
      <c r="RS39" s="131"/>
      <c r="RT39" s="131"/>
      <c r="RU39" s="131"/>
      <c r="RV39" s="131"/>
      <c r="RW39" s="131"/>
      <c r="RX39" s="131"/>
      <c r="RY39" s="131"/>
      <c r="RZ39" s="131"/>
      <c r="SA39" s="131"/>
      <c r="SB39" s="131"/>
      <c r="SC39" s="131"/>
      <c r="SD39" s="131"/>
      <c r="SE39" s="131"/>
      <c r="SF39" s="131"/>
      <c r="SG39" s="131"/>
      <c r="SH39" s="131"/>
      <c r="SI39" s="131"/>
      <c r="SJ39" s="131"/>
      <c r="SK39" s="131"/>
      <c r="SL39" s="131"/>
      <c r="SM39" s="131"/>
      <c r="SN39" s="131"/>
      <c r="SO39" s="131"/>
      <c r="SP39" s="131"/>
      <c r="SQ39" s="131"/>
      <c r="SR39" s="131"/>
      <c r="SS39" s="131"/>
      <c r="ST39" s="131"/>
      <c r="SU39" s="131"/>
      <c r="SV39" s="131"/>
      <c r="SW39" s="131"/>
      <c r="SX39" s="131"/>
      <c r="SY39" s="131"/>
      <c r="SZ39" s="131"/>
      <c r="TA39" s="131"/>
      <c r="TB39" s="131"/>
      <c r="TC39" s="131"/>
      <c r="TD39" s="131"/>
      <c r="TE39" s="131"/>
      <c r="TF39" s="131"/>
      <c r="TG39" s="131"/>
      <c r="TH39" s="131"/>
      <c r="TI39" s="131"/>
      <c r="TJ39" s="131"/>
      <c r="TK39" s="131"/>
      <c r="TL39" s="131"/>
      <c r="TM39" s="131"/>
      <c r="TN39" s="131"/>
      <c r="TO39" s="131"/>
      <c r="TP39" s="131"/>
      <c r="TQ39" s="131"/>
      <c r="TR39" s="131"/>
    </row>
    <row r="40" spans="1:553" s="141" customFormat="1" ht="24.95" customHeight="1" thickBot="1" x14ac:dyDescent="0.3">
      <c r="A40" s="145">
        <v>37</v>
      </c>
      <c r="B40" s="146" t="s">
        <v>38</v>
      </c>
      <c r="C40" s="129">
        <v>101949645786.10002</v>
      </c>
      <c r="D40" s="130">
        <v>132195733234.70003</v>
      </c>
      <c r="E40" s="222">
        <f>Table38468634533267589378[[#This Row],[DEBT STOCK AS AT Q2, 2020]]/Table38468634533267589378[[#This Row],[DEBT STOCK AS AT Q2, 2019]]-1</f>
        <v>-0.22879775850935491</v>
      </c>
      <c r="F40" s="223">
        <f>Table38468634533267589378[[#This Row],[DEBT STOCK AS AT Q2, 2020]]/Table38468634533267589378[[#Totals],[DEBT STOCK AS AT Q2, 2020]]</f>
        <v>2.4333405303334478E-2</v>
      </c>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1"/>
      <c r="BQ40" s="131"/>
      <c r="BR40" s="131"/>
      <c r="BS40" s="131"/>
      <c r="BT40" s="131"/>
      <c r="BU40" s="131"/>
      <c r="BV40" s="131"/>
      <c r="BW40" s="131"/>
      <c r="BX40" s="131"/>
      <c r="BY40" s="131"/>
      <c r="BZ40" s="131"/>
      <c r="CA40" s="131"/>
      <c r="CB40" s="131"/>
      <c r="CC40" s="131"/>
      <c r="CD40" s="131"/>
      <c r="CE40" s="131"/>
      <c r="CF40" s="131"/>
      <c r="CG40" s="131"/>
      <c r="CH40" s="131"/>
      <c r="CI40" s="131"/>
      <c r="CJ40" s="131"/>
      <c r="CK40" s="131"/>
      <c r="CL40" s="131"/>
      <c r="CM40" s="131"/>
      <c r="CN40" s="131"/>
      <c r="CO40" s="131"/>
      <c r="CP40" s="131"/>
      <c r="CQ40" s="131"/>
      <c r="CR40" s="131"/>
      <c r="CS40" s="131"/>
      <c r="CT40" s="131"/>
      <c r="CU40" s="131"/>
      <c r="CV40" s="131"/>
      <c r="CW40" s="131"/>
      <c r="CX40" s="131"/>
      <c r="CY40" s="131"/>
      <c r="CZ40" s="131"/>
      <c r="DA40" s="131"/>
      <c r="DB40" s="131"/>
      <c r="DC40" s="131"/>
      <c r="DD40" s="131"/>
      <c r="DE40" s="131"/>
      <c r="DF40" s="131"/>
      <c r="DG40" s="131"/>
      <c r="DH40" s="131"/>
      <c r="DI40" s="131"/>
      <c r="DJ40" s="131"/>
      <c r="DK40" s="131"/>
      <c r="DL40" s="131"/>
      <c r="DM40" s="131"/>
      <c r="DN40" s="131"/>
      <c r="DO40" s="131"/>
      <c r="DP40" s="131"/>
      <c r="DQ40" s="131"/>
      <c r="DR40" s="131"/>
      <c r="DS40" s="131"/>
      <c r="DT40" s="131"/>
      <c r="DU40" s="131"/>
      <c r="DV40" s="131"/>
      <c r="DW40" s="131"/>
      <c r="DX40" s="131"/>
      <c r="DY40" s="131"/>
      <c r="DZ40" s="131"/>
      <c r="EA40" s="131"/>
      <c r="EB40" s="131"/>
      <c r="EC40" s="131"/>
      <c r="ED40" s="131"/>
      <c r="EE40" s="131"/>
      <c r="EF40" s="131"/>
      <c r="EG40" s="131"/>
      <c r="EH40" s="131"/>
      <c r="EI40" s="131"/>
      <c r="EJ40" s="131"/>
      <c r="EK40" s="131"/>
      <c r="EL40" s="131"/>
      <c r="EM40" s="131"/>
      <c r="EN40" s="131"/>
      <c r="EO40" s="131"/>
      <c r="EP40" s="131"/>
      <c r="EQ40" s="131"/>
      <c r="ER40" s="131"/>
      <c r="ES40" s="131"/>
      <c r="ET40" s="131"/>
      <c r="EU40" s="131"/>
      <c r="EV40" s="131"/>
      <c r="EW40" s="131"/>
      <c r="EX40" s="131"/>
      <c r="EY40" s="131"/>
      <c r="EZ40" s="131"/>
      <c r="FA40" s="131"/>
      <c r="FB40" s="131"/>
      <c r="FC40" s="131"/>
      <c r="FD40" s="131"/>
      <c r="FE40" s="131"/>
      <c r="FF40" s="131"/>
      <c r="FG40" s="131"/>
      <c r="FH40" s="131"/>
      <c r="FI40" s="131"/>
      <c r="FJ40" s="131"/>
      <c r="FK40" s="131"/>
      <c r="FL40" s="131"/>
      <c r="FM40" s="131"/>
      <c r="FN40" s="131"/>
      <c r="FO40" s="131"/>
      <c r="FP40" s="131"/>
      <c r="FQ40" s="131"/>
      <c r="FR40" s="131"/>
      <c r="FS40" s="131"/>
      <c r="FT40" s="131"/>
      <c r="FU40" s="131"/>
      <c r="FV40" s="131"/>
      <c r="FW40" s="131"/>
      <c r="FX40" s="131"/>
      <c r="FY40" s="131"/>
      <c r="FZ40" s="131"/>
      <c r="GA40" s="131"/>
      <c r="GB40" s="131"/>
      <c r="GC40" s="131"/>
      <c r="GD40" s="131"/>
      <c r="GE40" s="131"/>
      <c r="GF40" s="131"/>
      <c r="GG40" s="131"/>
      <c r="GH40" s="131"/>
      <c r="GI40" s="131"/>
      <c r="GJ40" s="131"/>
      <c r="GK40" s="131"/>
      <c r="GL40" s="131"/>
      <c r="GM40" s="131"/>
      <c r="GN40" s="131"/>
      <c r="GO40" s="131"/>
      <c r="GP40" s="131"/>
      <c r="GQ40" s="131"/>
      <c r="GR40" s="131"/>
      <c r="GS40" s="131"/>
      <c r="GT40" s="131"/>
      <c r="GU40" s="131"/>
      <c r="GV40" s="131"/>
      <c r="GW40" s="131"/>
      <c r="GX40" s="131"/>
      <c r="GY40" s="131"/>
      <c r="GZ40" s="131"/>
      <c r="HA40" s="131"/>
      <c r="HB40" s="131"/>
      <c r="HC40" s="131"/>
      <c r="HD40" s="131"/>
      <c r="HE40" s="131"/>
      <c r="HF40" s="131"/>
      <c r="HG40" s="131"/>
      <c r="HH40" s="131"/>
      <c r="HI40" s="131"/>
      <c r="HJ40" s="131"/>
      <c r="HK40" s="131"/>
      <c r="HL40" s="131"/>
      <c r="HM40" s="131"/>
      <c r="HN40" s="131"/>
      <c r="HO40" s="131"/>
      <c r="HP40" s="131"/>
      <c r="HQ40" s="131"/>
      <c r="HR40" s="131"/>
      <c r="HS40" s="131"/>
      <c r="HT40" s="131"/>
      <c r="HU40" s="131"/>
      <c r="HV40" s="131"/>
      <c r="HW40" s="131"/>
      <c r="HX40" s="131"/>
      <c r="HY40" s="131"/>
      <c r="HZ40" s="131"/>
      <c r="IA40" s="131"/>
      <c r="IB40" s="131"/>
      <c r="IC40" s="131"/>
      <c r="ID40" s="131"/>
      <c r="IE40" s="131"/>
      <c r="IF40" s="131"/>
      <c r="IG40" s="131"/>
      <c r="IH40" s="131"/>
      <c r="II40" s="131"/>
      <c r="IJ40" s="131"/>
      <c r="IK40" s="131"/>
      <c r="IL40" s="131"/>
      <c r="IM40" s="131"/>
      <c r="IN40" s="131"/>
      <c r="IO40" s="131"/>
      <c r="IP40" s="131"/>
      <c r="IQ40" s="131"/>
      <c r="IR40" s="131"/>
      <c r="IS40" s="131"/>
      <c r="IT40" s="131"/>
      <c r="IU40" s="131"/>
      <c r="IV40" s="131"/>
      <c r="IW40" s="131"/>
      <c r="IX40" s="131"/>
      <c r="IY40" s="131"/>
      <c r="IZ40" s="131"/>
      <c r="JA40" s="131"/>
      <c r="JB40" s="131"/>
      <c r="JC40" s="131"/>
      <c r="JD40" s="131"/>
      <c r="JE40" s="131"/>
      <c r="JF40" s="131"/>
      <c r="JG40" s="131"/>
      <c r="JH40" s="131"/>
      <c r="JI40" s="131"/>
      <c r="JJ40" s="131"/>
      <c r="JK40" s="131"/>
      <c r="JL40" s="131"/>
      <c r="JM40" s="131"/>
      <c r="JN40" s="131"/>
      <c r="JO40" s="131"/>
      <c r="JP40" s="131"/>
      <c r="JQ40" s="131"/>
      <c r="JR40" s="131"/>
      <c r="JS40" s="131"/>
      <c r="JT40" s="131"/>
      <c r="JU40" s="131"/>
      <c r="JV40" s="131"/>
      <c r="JW40" s="131"/>
      <c r="JX40" s="131"/>
      <c r="JY40" s="131"/>
      <c r="JZ40" s="131"/>
      <c r="KA40" s="131"/>
      <c r="KB40" s="131"/>
      <c r="KC40" s="131"/>
      <c r="KD40" s="131"/>
      <c r="KE40" s="131"/>
      <c r="KF40" s="131"/>
      <c r="KG40" s="131"/>
      <c r="KH40" s="131"/>
      <c r="KI40" s="131"/>
      <c r="KJ40" s="131"/>
      <c r="KK40" s="131"/>
      <c r="KL40" s="131"/>
      <c r="KM40" s="131"/>
      <c r="KN40" s="131"/>
      <c r="KO40" s="131"/>
      <c r="KP40" s="131"/>
      <c r="KQ40" s="131"/>
      <c r="KR40" s="131"/>
      <c r="KS40" s="131"/>
      <c r="KT40" s="131"/>
      <c r="KU40" s="131"/>
      <c r="KV40" s="131"/>
      <c r="KW40" s="131"/>
      <c r="KX40" s="131"/>
      <c r="KY40" s="131"/>
      <c r="KZ40" s="131"/>
      <c r="LA40" s="131"/>
      <c r="LB40" s="131"/>
      <c r="LC40" s="131"/>
      <c r="LD40" s="131"/>
      <c r="LE40" s="131"/>
      <c r="LF40" s="131"/>
      <c r="LG40" s="131"/>
      <c r="LH40" s="131"/>
      <c r="LI40" s="131"/>
      <c r="LJ40" s="131"/>
      <c r="LK40" s="131"/>
      <c r="LL40" s="131"/>
      <c r="LM40" s="131"/>
      <c r="LN40" s="131"/>
      <c r="LO40" s="131"/>
      <c r="LP40" s="131"/>
      <c r="LQ40" s="131"/>
      <c r="LR40" s="131"/>
      <c r="LS40" s="131"/>
      <c r="LT40" s="131"/>
      <c r="LU40" s="131"/>
      <c r="LV40" s="131"/>
      <c r="LW40" s="131"/>
      <c r="LX40" s="131"/>
      <c r="LY40" s="131"/>
      <c r="LZ40" s="131"/>
      <c r="MA40" s="131"/>
      <c r="MB40" s="131"/>
      <c r="MC40" s="131"/>
      <c r="MD40" s="131"/>
      <c r="ME40" s="131"/>
      <c r="MF40" s="131"/>
      <c r="MG40" s="131"/>
      <c r="MH40" s="131"/>
      <c r="MI40" s="131"/>
      <c r="MJ40" s="131"/>
      <c r="MK40" s="131"/>
      <c r="ML40" s="131"/>
      <c r="MM40" s="131"/>
      <c r="MN40" s="131"/>
      <c r="MO40" s="131"/>
      <c r="MP40" s="131"/>
      <c r="MQ40" s="131"/>
      <c r="MR40" s="131"/>
      <c r="MS40" s="131"/>
      <c r="MT40" s="131"/>
      <c r="MU40" s="131"/>
      <c r="MV40" s="131"/>
      <c r="MW40" s="131"/>
      <c r="MX40" s="131"/>
      <c r="MY40" s="131"/>
      <c r="MZ40" s="131"/>
      <c r="NA40" s="131"/>
      <c r="NB40" s="131"/>
      <c r="NC40" s="131"/>
      <c r="ND40" s="131"/>
      <c r="NE40" s="131"/>
      <c r="NF40" s="131"/>
      <c r="NG40" s="131"/>
      <c r="NH40" s="131"/>
      <c r="NI40" s="131"/>
      <c r="NJ40" s="131"/>
      <c r="NK40" s="131"/>
      <c r="NL40" s="131"/>
      <c r="NM40" s="131"/>
      <c r="NN40" s="131"/>
      <c r="NO40" s="131"/>
      <c r="NP40" s="131"/>
      <c r="NQ40" s="131"/>
      <c r="NR40" s="131"/>
      <c r="NS40" s="131"/>
      <c r="NT40" s="131"/>
      <c r="NU40" s="131"/>
      <c r="NV40" s="131"/>
      <c r="NW40" s="131"/>
      <c r="NX40" s="131"/>
      <c r="NY40" s="131"/>
      <c r="NZ40" s="131"/>
      <c r="OA40" s="131"/>
      <c r="OB40" s="131"/>
      <c r="OC40" s="131"/>
      <c r="OD40" s="131"/>
      <c r="OE40" s="131"/>
      <c r="OF40" s="131"/>
      <c r="OG40" s="131"/>
      <c r="OH40" s="131"/>
      <c r="OI40" s="131"/>
      <c r="OJ40" s="131"/>
      <c r="OK40" s="131"/>
      <c r="OL40" s="131"/>
      <c r="OM40" s="131"/>
      <c r="ON40" s="131"/>
      <c r="OO40" s="131"/>
      <c r="OP40" s="131"/>
      <c r="OQ40" s="131"/>
      <c r="OR40" s="131"/>
      <c r="OS40" s="131"/>
      <c r="OT40" s="131"/>
      <c r="OU40" s="131"/>
      <c r="OV40" s="131"/>
      <c r="OW40" s="131"/>
      <c r="OX40" s="131"/>
      <c r="OY40" s="131"/>
      <c r="OZ40" s="131"/>
      <c r="PA40" s="131"/>
      <c r="PB40" s="131"/>
      <c r="PC40" s="131"/>
      <c r="PD40" s="131"/>
      <c r="PE40" s="131"/>
      <c r="PF40" s="131"/>
      <c r="PG40" s="131"/>
      <c r="PH40" s="131"/>
      <c r="PI40" s="131"/>
      <c r="PJ40" s="131"/>
      <c r="PK40" s="131"/>
      <c r="PL40" s="131"/>
      <c r="PM40" s="131"/>
      <c r="PN40" s="131"/>
      <c r="PO40" s="131"/>
      <c r="PP40" s="131"/>
      <c r="PQ40" s="131"/>
      <c r="PR40" s="131"/>
      <c r="PS40" s="131"/>
      <c r="PT40" s="131"/>
      <c r="PU40" s="131"/>
      <c r="PV40" s="131"/>
      <c r="PW40" s="131"/>
      <c r="PX40" s="131"/>
      <c r="PY40" s="131"/>
      <c r="PZ40" s="131"/>
      <c r="QA40" s="131"/>
      <c r="QB40" s="131"/>
      <c r="QC40" s="131"/>
      <c r="QD40" s="131"/>
      <c r="QE40" s="131"/>
      <c r="QF40" s="131"/>
      <c r="QG40" s="131"/>
      <c r="QH40" s="131"/>
      <c r="QI40" s="131"/>
      <c r="QJ40" s="131"/>
      <c r="QK40" s="131"/>
      <c r="QL40" s="131"/>
      <c r="QM40" s="131"/>
      <c r="QN40" s="131"/>
      <c r="QO40" s="131"/>
      <c r="QP40" s="131"/>
      <c r="QQ40" s="131"/>
      <c r="QR40" s="131"/>
      <c r="QS40" s="131"/>
      <c r="QT40" s="131"/>
      <c r="QU40" s="131"/>
      <c r="QV40" s="131"/>
      <c r="QW40" s="131"/>
      <c r="QX40" s="131"/>
      <c r="QY40" s="131"/>
      <c r="QZ40" s="131"/>
      <c r="RA40" s="131"/>
      <c r="RB40" s="131"/>
      <c r="RC40" s="131"/>
      <c r="RD40" s="131"/>
      <c r="RE40" s="131"/>
      <c r="RF40" s="131"/>
      <c r="RG40" s="131"/>
      <c r="RH40" s="131"/>
      <c r="RI40" s="131"/>
      <c r="RJ40" s="131"/>
      <c r="RK40" s="131"/>
      <c r="RL40" s="131"/>
      <c r="RM40" s="131"/>
      <c r="RN40" s="131"/>
      <c r="RO40" s="131"/>
      <c r="RP40" s="131"/>
      <c r="RQ40" s="131"/>
      <c r="RR40" s="131"/>
      <c r="RS40" s="131"/>
      <c r="RT40" s="131"/>
      <c r="RU40" s="131"/>
      <c r="RV40" s="131"/>
      <c r="RW40" s="131"/>
      <c r="RX40" s="131"/>
      <c r="RY40" s="131"/>
      <c r="RZ40" s="131"/>
      <c r="SA40" s="131"/>
      <c r="SB40" s="131"/>
      <c r="SC40" s="131"/>
      <c r="SD40" s="131"/>
      <c r="SE40" s="131"/>
      <c r="SF40" s="131"/>
      <c r="SG40" s="131"/>
      <c r="SH40" s="131"/>
      <c r="SI40" s="131"/>
      <c r="SJ40" s="131"/>
      <c r="SK40" s="131"/>
      <c r="SL40" s="131"/>
      <c r="SM40" s="131"/>
      <c r="SN40" s="131"/>
      <c r="SO40" s="131"/>
      <c r="SP40" s="131"/>
      <c r="SQ40" s="131"/>
      <c r="SR40" s="131"/>
      <c r="SS40" s="131"/>
      <c r="ST40" s="131"/>
      <c r="SU40" s="131"/>
      <c r="SV40" s="131"/>
      <c r="SW40" s="131"/>
      <c r="SX40" s="131"/>
      <c r="SY40" s="131"/>
      <c r="SZ40" s="131"/>
      <c r="TA40" s="131"/>
      <c r="TB40" s="131"/>
      <c r="TC40" s="131"/>
      <c r="TD40" s="131"/>
      <c r="TE40" s="131"/>
      <c r="TF40" s="131"/>
      <c r="TG40" s="131"/>
      <c r="TH40" s="131"/>
      <c r="TI40" s="131"/>
      <c r="TJ40" s="131"/>
      <c r="TK40" s="131"/>
      <c r="TL40" s="131"/>
      <c r="TM40" s="131"/>
      <c r="TN40" s="131"/>
      <c r="TO40" s="131"/>
      <c r="TP40" s="131"/>
      <c r="TQ40" s="131"/>
      <c r="TR40" s="131"/>
    </row>
    <row r="41" spans="1:553" s="143" customFormat="1" ht="21.75" thickBot="1" x14ac:dyDescent="0.35">
      <c r="A41" s="147" t="s">
        <v>18</v>
      </c>
      <c r="B41" s="148"/>
      <c r="C41" s="149">
        <f>SUBTOTAL(109,Table38468634533267589378[DEBT STOCK AS AT Q2, 2020])</f>
        <v>4189699078909.0073</v>
      </c>
      <c r="D41" s="150">
        <f>SUBTOTAL(109,Table38468634533267589378[DEBT STOCK AS AT Q2, 2019])</f>
        <v>3966219816141.5698</v>
      </c>
      <c r="E41" s="151">
        <f>Table38468634533267589378[[#Totals],[DEBT STOCK AS AT Q2, 2020]]/Table38468634533267589378[[#Totals],[DEBT STOCK AS AT Q2, 2019]]-1</f>
        <v>5.634565735815511E-2</v>
      </c>
      <c r="F41" s="224">
        <f>SUBTOTAL(109,Table38468634533267589378[% Share of each State to Total Debt Stock, Q2 2020])</f>
        <v>0.99999999999999978</v>
      </c>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1"/>
      <c r="BQ41" s="131"/>
      <c r="BR41" s="131"/>
      <c r="BS41" s="131"/>
      <c r="BT41" s="131"/>
      <c r="BU41" s="131"/>
      <c r="BV41" s="131"/>
      <c r="BW41" s="131"/>
      <c r="BX41" s="131"/>
      <c r="BY41" s="131"/>
      <c r="BZ41" s="131"/>
      <c r="CA41" s="131"/>
      <c r="CB41" s="131"/>
      <c r="CC41" s="131"/>
      <c r="CD41" s="131"/>
      <c r="CE41" s="131"/>
      <c r="CF41" s="131"/>
      <c r="CG41" s="131"/>
      <c r="CH41" s="131"/>
      <c r="CI41" s="131"/>
      <c r="CJ41" s="131"/>
      <c r="CK41" s="131"/>
      <c r="CL41" s="131"/>
      <c r="CM41" s="131"/>
      <c r="CN41" s="131"/>
      <c r="CO41" s="131"/>
      <c r="CP41" s="131"/>
      <c r="CQ41" s="131"/>
      <c r="CR41" s="131"/>
      <c r="CS41" s="131"/>
      <c r="CT41" s="131"/>
      <c r="CU41" s="131"/>
      <c r="CV41" s="131"/>
      <c r="CW41" s="131"/>
      <c r="CX41" s="131"/>
      <c r="CY41" s="131"/>
      <c r="CZ41" s="131"/>
      <c r="DA41" s="131"/>
      <c r="DB41" s="131"/>
      <c r="DC41" s="131"/>
      <c r="DD41" s="131"/>
      <c r="DE41" s="131"/>
      <c r="DF41" s="131"/>
      <c r="DG41" s="131"/>
      <c r="DH41" s="131"/>
      <c r="DI41" s="131"/>
      <c r="DJ41" s="131"/>
      <c r="DK41" s="131"/>
      <c r="DL41" s="131"/>
      <c r="DM41" s="131"/>
      <c r="DN41" s="131"/>
      <c r="DO41" s="131"/>
      <c r="DP41" s="131"/>
      <c r="DQ41" s="131"/>
      <c r="DR41" s="131"/>
      <c r="DS41" s="131"/>
      <c r="DT41" s="131"/>
      <c r="DU41" s="131"/>
      <c r="DV41" s="131"/>
      <c r="DW41" s="131"/>
      <c r="DX41" s="131"/>
      <c r="DY41" s="131"/>
      <c r="DZ41" s="131"/>
      <c r="EA41" s="131"/>
      <c r="EB41" s="131"/>
      <c r="EC41" s="131"/>
      <c r="ED41" s="131"/>
      <c r="EE41" s="131"/>
      <c r="EF41" s="131"/>
      <c r="EG41" s="131"/>
      <c r="EH41" s="131"/>
      <c r="EI41" s="131"/>
      <c r="EJ41" s="131"/>
      <c r="EK41" s="131"/>
      <c r="EL41" s="131"/>
      <c r="EM41" s="131"/>
      <c r="EN41" s="131"/>
      <c r="EO41" s="131"/>
      <c r="EP41" s="131"/>
      <c r="EQ41" s="131"/>
      <c r="ER41" s="131"/>
      <c r="ES41" s="131"/>
      <c r="ET41" s="131"/>
      <c r="EU41" s="131"/>
      <c r="EV41" s="131"/>
      <c r="EW41" s="131"/>
      <c r="EX41" s="131"/>
      <c r="EY41" s="131"/>
      <c r="EZ41" s="131"/>
      <c r="FA41" s="131"/>
      <c r="FB41" s="131"/>
      <c r="FC41" s="131"/>
      <c r="FD41" s="131"/>
      <c r="FE41" s="131"/>
      <c r="FF41" s="131"/>
      <c r="FG41" s="131"/>
      <c r="FH41" s="131"/>
      <c r="FI41" s="131"/>
      <c r="FJ41" s="131"/>
      <c r="FK41" s="131"/>
      <c r="FL41" s="131"/>
      <c r="FM41" s="131"/>
      <c r="FN41" s="131"/>
      <c r="FO41" s="131"/>
      <c r="FP41" s="131"/>
      <c r="FQ41" s="131"/>
      <c r="FR41" s="131"/>
      <c r="FS41" s="131"/>
      <c r="FT41" s="131"/>
      <c r="FU41" s="131"/>
      <c r="FV41" s="131"/>
      <c r="FW41" s="131"/>
      <c r="FX41" s="131"/>
      <c r="FY41" s="131"/>
      <c r="FZ41" s="131"/>
      <c r="GA41" s="131"/>
      <c r="GB41" s="131"/>
      <c r="GC41" s="131"/>
      <c r="GD41" s="131"/>
      <c r="GE41" s="131"/>
      <c r="GF41" s="131"/>
      <c r="GG41" s="131"/>
      <c r="GH41" s="131"/>
      <c r="GI41" s="131"/>
      <c r="GJ41" s="131"/>
      <c r="GK41" s="131"/>
      <c r="GL41" s="131"/>
      <c r="GM41" s="131"/>
      <c r="GN41" s="131"/>
      <c r="GO41" s="131"/>
      <c r="GP41" s="131"/>
      <c r="GQ41" s="131"/>
      <c r="GR41" s="131"/>
      <c r="GS41" s="131"/>
      <c r="GT41" s="131"/>
      <c r="GU41" s="131"/>
      <c r="GV41" s="131"/>
      <c r="GW41" s="131"/>
      <c r="GX41" s="131"/>
      <c r="GY41" s="131"/>
      <c r="GZ41" s="131"/>
      <c r="HA41" s="131"/>
      <c r="HB41" s="131"/>
      <c r="HC41" s="131"/>
      <c r="HD41" s="131"/>
      <c r="HE41" s="131"/>
      <c r="HF41" s="131"/>
      <c r="HG41" s="131"/>
      <c r="HH41" s="131"/>
      <c r="HI41" s="131"/>
      <c r="HJ41" s="131"/>
      <c r="HK41" s="131"/>
      <c r="HL41" s="131"/>
      <c r="HM41" s="131"/>
      <c r="HN41" s="131"/>
      <c r="HO41" s="131"/>
      <c r="HP41" s="131"/>
      <c r="HQ41" s="131"/>
      <c r="HR41" s="131"/>
      <c r="HS41" s="131"/>
      <c r="HT41" s="131"/>
      <c r="HU41" s="131"/>
      <c r="HV41" s="131"/>
      <c r="HW41" s="131"/>
      <c r="HX41" s="131"/>
      <c r="HY41" s="131"/>
      <c r="HZ41" s="131"/>
      <c r="IA41" s="131"/>
      <c r="IB41" s="131"/>
      <c r="IC41" s="131"/>
      <c r="ID41" s="131"/>
      <c r="IE41" s="131"/>
      <c r="IF41" s="131"/>
      <c r="IG41" s="131"/>
      <c r="IH41" s="131"/>
      <c r="II41" s="131"/>
      <c r="IJ41" s="131"/>
      <c r="IK41" s="131"/>
      <c r="IL41" s="131"/>
      <c r="IM41" s="131"/>
      <c r="IN41" s="131"/>
      <c r="IO41" s="131"/>
      <c r="IP41" s="131"/>
      <c r="IQ41" s="131"/>
      <c r="IR41" s="131"/>
      <c r="IS41" s="131"/>
      <c r="IT41" s="131"/>
      <c r="IU41" s="131"/>
      <c r="IV41" s="131"/>
      <c r="IW41" s="131"/>
      <c r="IX41" s="131"/>
      <c r="IY41" s="131"/>
      <c r="IZ41" s="131"/>
      <c r="JA41" s="131"/>
      <c r="JB41" s="131"/>
      <c r="JC41" s="131"/>
      <c r="JD41" s="131"/>
      <c r="JE41" s="131"/>
      <c r="JF41" s="131"/>
      <c r="JG41" s="131"/>
      <c r="JH41" s="131"/>
      <c r="JI41" s="131"/>
      <c r="JJ41" s="131"/>
      <c r="JK41" s="131"/>
      <c r="JL41" s="131"/>
      <c r="JM41" s="131"/>
      <c r="JN41" s="131"/>
      <c r="JO41" s="131"/>
      <c r="JP41" s="131"/>
      <c r="JQ41" s="131"/>
      <c r="JR41" s="131"/>
      <c r="JS41" s="131"/>
      <c r="JT41" s="131"/>
      <c r="JU41" s="131"/>
      <c r="JV41" s="131"/>
      <c r="JW41" s="131"/>
      <c r="JX41" s="131"/>
      <c r="JY41" s="131"/>
      <c r="JZ41" s="131"/>
      <c r="KA41" s="131"/>
      <c r="KB41" s="131"/>
      <c r="KC41" s="131"/>
      <c r="KD41" s="131"/>
      <c r="KE41" s="131"/>
      <c r="KF41" s="131"/>
      <c r="KG41" s="131"/>
      <c r="KH41" s="131"/>
      <c r="KI41" s="131"/>
      <c r="KJ41" s="131"/>
      <c r="KK41" s="131"/>
      <c r="KL41" s="131"/>
      <c r="KM41" s="131"/>
      <c r="KN41" s="131"/>
      <c r="KO41" s="131"/>
      <c r="KP41" s="131"/>
      <c r="KQ41" s="131"/>
      <c r="KR41" s="131"/>
      <c r="KS41" s="131"/>
      <c r="KT41" s="131"/>
      <c r="KU41" s="131"/>
      <c r="KV41" s="131"/>
      <c r="KW41" s="131"/>
      <c r="KX41" s="131"/>
      <c r="KY41" s="131"/>
      <c r="KZ41" s="131"/>
      <c r="LA41" s="131"/>
      <c r="LB41" s="131"/>
      <c r="LC41" s="131"/>
      <c r="LD41" s="131"/>
      <c r="LE41" s="131"/>
      <c r="LF41" s="131"/>
      <c r="LG41" s="131"/>
      <c r="LH41" s="131"/>
      <c r="LI41" s="131"/>
      <c r="LJ41" s="131"/>
      <c r="LK41" s="131"/>
      <c r="LL41" s="131"/>
      <c r="LM41" s="131"/>
      <c r="LN41" s="131"/>
      <c r="LO41" s="131"/>
      <c r="LP41" s="131"/>
      <c r="LQ41" s="131"/>
      <c r="LR41" s="131"/>
      <c r="LS41" s="131"/>
      <c r="LT41" s="131"/>
      <c r="LU41" s="131"/>
      <c r="LV41" s="131"/>
      <c r="LW41" s="131"/>
      <c r="LX41" s="131"/>
      <c r="LY41" s="131"/>
      <c r="LZ41" s="131"/>
      <c r="MA41" s="131"/>
      <c r="MB41" s="131"/>
      <c r="MC41" s="131"/>
      <c r="MD41" s="131"/>
      <c r="ME41" s="131"/>
      <c r="MF41" s="131"/>
      <c r="MG41" s="131"/>
      <c r="MH41" s="131"/>
      <c r="MI41" s="131"/>
      <c r="MJ41" s="131"/>
      <c r="MK41" s="131"/>
      <c r="ML41" s="131"/>
      <c r="MM41" s="131"/>
      <c r="MN41" s="131"/>
      <c r="MO41" s="131"/>
      <c r="MP41" s="131"/>
      <c r="MQ41" s="131"/>
      <c r="MR41" s="131"/>
      <c r="MS41" s="131"/>
      <c r="MT41" s="131"/>
      <c r="MU41" s="131"/>
      <c r="MV41" s="131"/>
      <c r="MW41" s="131"/>
      <c r="MX41" s="131"/>
      <c r="MY41" s="131"/>
      <c r="MZ41" s="131"/>
      <c r="NA41" s="131"/>
      <c r="NB41" s="131"/>
      <c r="NC41" s="131"/>
      <c r="ND41" s="131"/>
      <c r="NE41" s="131"/>
      <c r="NF41" s="131"/>
      <c r="NG41" s="131"/>
      <c r="NH41" s="131"/>
      <c r="NI41" s="131"/>
      <c r="NJ41" s="131"/>
      <c r="NK41" s="131"/>
      <c r="NL41" s="131"/>
      <c r="NM41" s="131"/>
      <c r="NN41" s="131"/>
      <c r="NO41" s="131"/>
      <c r="NP41" s="131"/>
      <c r="NQ41" s="131"/>
      <c r="NR41" s="131"/>
      <c r="NS41" s="131"/>
      <c r="NT41" s="131"/>
      <c r="NU41" s="131"/>
      <c r="NV41" s="131"/>
      <c r="NW41" s="131"/>
      <c r="NX41" s="131"/>
      <c r="NY41" s="131"/>
      <c r="NZ41" s="131"/>
      <c r="OA41" s="131"/>
      <c r="OB41" s="131"/>
      <c r="OC41" s="131"/>
      <c r="OD41" s="131"/>
      <c r="OE41" s="131"/>
      <c r="OF41" s="131"/>
      <c r="OG41" s="131"/>
      <c r="OH41" s="131"/>
      <c r="OI41" s="131"/>
      <c r="OJ41" s="131"/>
      <c r="OK41" s="131"/>
      <c r="OL41" s="131"/>
      <c r="OM41" s="131"/>
      <c r="ON41" s="131"/>
      <c r="OO41" s="131"/>
      <c r="OP41" s="131"/>
      <c r="OQ41" s="131"/>
      <c r="OR41" s="131"/>
      <c r="OS41" s="131"/>
      <c r="OT41" s="131"/>
      <c r="OU41" s="131"/>
      <c r="OV41" s="131"/>
      <c r="OW41" s="131"/>
      <c r="OX41" s="131"/>
      <c r="OY41" s="131"/>
      <c r="OZ41" s="131"/>
      <c r="PA41" s="131"/>
      <c r="PB41" s="131"/>
      <c r="PC41" s="131"/>
      <c r="PD41" s="131"/>
      <c r="PE41" s="131"/>
      <c r="PF41" s="131"/>
      <c r="PG41" s="131"/>
      <c r="PH41" s="131"/>
      <c r="PI41" s="131"/>
      <c r="PJ41" s="131"/>
      <c r="PK41" s="131"/>
      <c r="PL41" s="131"/>
      <c r="PM41" s="131"/>
      <c r="PN41" s="131"/>
      <c r="PO41" s="131"/>
      <c r="PP41" s="131"/>
      <c r="PQ41" s="131"/>
      <c r="PR41" s="131"/>
      <c r="PS41" s="131"/>
      <c r="PT41" s="131"/>
      <c r="PU41" s="131"/>
      <c r="PV41" s="131"/>
      <c r="PW41" s="131"/>
      <c r="PX41" s="131"/>
      <c r="PY41" s="131"/>
      <c r="PZ41" s="131"/>
      <c r="QA41" s="131"/>
      <c r="QB41" s="131"/>
      <c r="QC41" s="131"/>
      <c r="QD41" s="131"/>
      <c r="QE41" s="131"/>
      <c r="QF41" s="131"/>
      <c r="QG41" s="131"/>
      <c r="QH41" s="131"/>
      <c r="QI41" s="131"/>
      <c r="QJ41" s="131"/>
      <c r="QK41" s="131"/>
      <c r="QL41" s="131"/>
      <c r="QM41" s="131"/>
      <c r="QN41" s="131"/>
      <c r="QO41" s="131"/>
      <c r="QP41" s="131"/>
      <c r="QQ41" s="131"/>
      <c r="QR41" s="131"/>
      <c r="QS41" s="131"/>
      <c r="QT41" s="131"/>
      <c r="QU41" s="131"/>
      <c r="QV41" s="131"/>
      <c r="QW41" s="131"/>
      <c r="QX41" s="131"/>
      <c r="QY41" s="131"/>
      <c r="QZ41" s="131"/>
      <c r="RA41" s="131"/>
      <c r="RB41" s="131"/>
      <c r="RC41" s="131"/>
      <c r="RD41" s="131"/>
      <c r="RE41" s="131"/>
      <c r="RF41" s="131"/>
      <c r="RG41" s="131"/>
      <c r="RH41" s="131"/>
      <c r="RI41" s="131"/>
      <c r="RJ41" s="131"/>
      <c r="RK41" s="131"/>
      <c r="RL41" s="131"/>
      <c r="RM41" s="131"/>
      <c r="RN41" s="131"/>
      <c r="RO41" s="131"/>
      <c r="RP41" s="131"/>
      <c r="RQ41" s="131"/>
      <c r="RR41" s="131"/>
      <c r="RS41" s="131"/>
      <c r="RT41" s="131"/>
      <c r="RU41" s="131"/>
      <c r="RV41" s="131"/>
      <c r="RW41" s="131"/>
      <c r="RX41" s="131"/>
      <c r="RY41" s="131"/>
      <c r="RZ41" s="131"/>
      <c r="SA41" s="131"/>
      <c r="SB41" s="131"/>
      <c r="SC41" s="131"/>
      <c r="SD41" s="131"/>
      <c r="SE41" s="131"/>
      <c r="SF41" s="131"/>
      <c r="SG41" s="131"/>
      <c r="SH41" s="131"/>
      <c r="SI41" s="131"/>
      <c r="SJ41" s="131"/>
      <c r="SK41" s="131"/>
      <c r="SL41" s="131"/>
      <c r="SM41" s="131"/>
      <c r="SN41" s="131"/>
      <c r="SO41" s="131"/>
      <c r="SP41" s="131"/>
      <c r="SQ41" s="131"/>
      <c r="SR41" s="131"/>
      <c r="SS41" s="131"/>
      <c r="ST41" s="131"/>
      <c r="SU41" s="131"/>
      <c r="SV41" s="131"/>
      <c r="SW41" s="131"/>
      <c r="SX41" s="131"/>
      <c r="SY41" s="131"/>
      <c r="SZ41" s="131"/>
      <c r="TA41" s="131"/>
      <c r="TB41" s="131"/>
      <c r="TC41" s="131"/>
      <c r="TD41" s="131"/>
      <c r="TE41" s="131"/>
      <c r="TF41" s="131"/>
      <c r="TG41" s="131"/>
      <c r="TH41" s="131"/>
      <c r="TI41" s="131"/>
      <c r="TJ41" s="131"/>
      <c r="TK41" s="131"/>
      <c r="TL41" s="131"/>
      <c r="TM41" s="131"/>
      <c r="TN41" s="131"/>
      <c r="TO41" s="131"/>
      <c r="TP41" s="131"/>
      <c r="TQ41" s="131"/>
      <c r="TR41" s="131"/>
    </row>
    <row r="42" spans="1:553" s="124" customFormat="1" ht="21" x14ac:dyDescent="0.25">
      <c r="A42" s="218" t="s">
        <v>37</v>
      </c>
      <c r="B42" s="218"/>
      <c r="C42" s="219"/>
      <c r="TS42" s="123"/>
      <c r="TT42" s="123"/>
      <c r="TU42" s="123"/>
      <c r="TV42" s="123"/>
      <c r="TW42" s="123"/>
      <c r="TX42" s="123"/>
      <c r="TY42" s="123"/>
      <c r="TZ42" s="123"/>
      <c r="UA42" s="123"/>
      <c r="UB42" s="123"/>
      <c r="UC42" s="123"/>
      <c r="UD42" s="123"/>
      <c r="UE42" s="123"/>
      <c r="UF42" s="123"/>
      <c r="UG42" s="123"/>
    </row>
    <row r="43" spans="1:553" s="124" customFormat="1" ht="73.5" customHeight="1" x14ac:dyDescent="0.2">
      <c r="A43" s="220">
        <v>1</v>
      </c>
      <c r="B43" s="443" t="s">
        <v>133</v>
      </c>
      <c r="C43" s="443"/>
      <c r="D43" s="443"/>
      <c r="E43" s="443"/>
      <c r="F43" s="443"/>
      <c r="TS43" s="123"/>
      <c r="TT43" s="123"/>
      <c r="TU43" s="123"/>
      <c r="TV43" s="123"/>
      <c r="TW43" s="123"/>
      <c r="TX43" s="123"/>
      <c r="TY43" s="123"/>
      <c r="TZ43" s="123"/>
      <c r="UA43" s="123"/>
      <c r="UB43" s="123"/>
      <c r="UC43" s="123"/>
      <c r="UD43" s="123"/>
      <c r="UE43" s="123"/>
      <c r="UF43" s="123"/>
      <c r="UG43" s="123"/>
    </row>
    <row r="44" spans="1:553" s="124" customFormat="1" ht="25.5" customHeight="1" x14ac:dyDescent="0.2">
      <c r="A44" s="220" t="s">
        <v>134</v>
      </c>
      <c r="B44" s="444" t="s">
        <v>135</v>
      </c>
      <c r="C44" s="444"/>
      <c r="D44" s="444"/>
      <c r="E44" s="444"/>
      <c r="F44" s="444"/>
      <c r="TS44" s="123"/>
      <c r="TT44" s="123"/>
      <c r="TU44" s="123"/>
      <c r="TV44" s="123"/>
      <c r="TW44" s="123"/>
      <c r="TX44" s="123"/>
      <c r="TY44" s="123"/>
      <c r="TZ44" s="123"/>
      <c r="UA44" s="123"/>
      <c r="UB44" s="123"/>
      <c r="UC44" s="123"/>
      <c r="UD44" s="123"/>
      <c r="UE44" s="123"/>
      <c r="UF44" s="123"/>
      <c r="UG44" s="123"/>
    </row>
    <row r="45" spans="1:553" s="124" customFormat="1" ht="15" customHeight="1" x14ac:dyDescent="0.2">
      <c r="A45" s="152"/>
      <c r="B45" s="442"/>
      <c r="C45" s="442"/>
      <c r="TS45" s="123"/>
      <c r="TT45" s="123"/>
      <c r="TU45" s="123"/>
      <c r="TV45" s="123"/>
      <c r="TW45" s="123"/>
      <c r="TX45" s="123"/>
      <c r="TY45" s="123"/>
      <c r="TZ45" s="123"/>
      <c r="UA45" s="123"/>
      <c r="UB45" s="123"/>
      <c r="UC45" s="123"/>
      <c r="UD45" s="123"/>
      <c r="UE45" s="123"/>
      <c r="UF45" s="123"/>
      <c r="UG45" s="123"/>
    </row>
    <row r="46" spans="1:553" s="124" customFormat="1" ht="15" customHeight="1" x14ac:dyDescent="0.2">
      <c r="A46" s="152"/>
      <c r="B46" s="442"/>
      <c r="C46" s="442"/>
      <c r="TS46" s="123"/>
      <c r="TT46" s="123"/>
      <c r="TU46" s="123"/>
      <c r="TV46" s="123"/>
      <c r="TW46" s="123"/>
      <c r="TX46" s="123"/>
      <c r="TY46" s="123"/>
      <c r="TZ46" s="123"/>
      <c r="UA46" s="123"/>
      <c r="UB46" s="123"/>
      <c r="UC46" s="123"/>
      <c r="UD46" s="123"/>
      <c r="UE46" s="123"/>
      <c r="UF46" s="123"/>
      <c r="UG46" s="123"/>
    </row>
    <row r="47" spans="1:553" s="124" customFormat="1" ht="15" customHeight="1" x14ac:dyDescent="0.2">
      <c r="A47" s="152"/>
      <c r="B47" s="442"/>
      <c r="C47" s="442"/>
      <c r="TS47" s="123"/>
      <c r="TT47" s="123"/>
      <c r="TU47" s="123"/>
      <c r="TV47" s="123"/>
      <c r="TW47" s="123"/>
      <c r="TX47" s="123"/>
      <c r="TY47" s="123"/>
      <c r="TZ47" s="123"/>
      <c r="UA47" s="123"/>
      <c r="UB47" s="123"/>
      <c r="UC47" s="123"/>
      <c r="UD47" s="123"/>
      <c r="UE47" s="123"/>
      <c r="UF47" s="123"/>
      <c r="UG47" s="123"/>
    </row>
    <row r="48" spans="1:553" s="124" customFormat="1" x14ac:dyDescent="0.2">
      <c r="A48" s="122"/>
      <c r="B48" s="123"/>
      <c r="C48" s="153"/>
      <c r="TS48" s="123"/>
      <c r="TT48" s="123"/>
      <c r="TU48" s="123"/>
      <c r="TV48" s="123"/>
      <c r="TW48" s="123"/>
      <c r="TX48" s="123"/>
      <c r="TY48" s="123"/>
      <c r="TZ48" s="123"/>
      <c r="UA48" s="123"/>
      <c r="UB48" s="123"/>
      <c r="UC48" s="123"/>
      <c r="UD48" s="123"/>
      <c r="UE48" s="123"/>
      <c r="UF48" s="123"/>
      <c r="UG48" s="123"/>
    </row>
    <row r="49" spans="1:553" s="124" customFormat="1" x14ac:dyDescent="0.2">
      <c r="A49" s="122"/>
      <c r="B49" s="123"/>
      <c r="C49" s="153"/>
      <c r="TS49" s="123"/>
      <c r="TT49" s="123"/>
      <c r="TU49" s="123"/>
      <c r="TV49" s="123"/>
      <c r="TW49" s="123"/>
      <c r="TX49" s="123"/>
      <c r="TY49" s="123"/>
      <c r="TZ49" s="123"/>
      <c r="UA49" s="123"/>
      <c r="UB49" s="123"/>
      <c r="UC49" s="123"/>
      <c r="UD49" s="123"/>
      <c r="UE49" s="123"/>
      <c r="UF49" s="123"/>
      <c r="UG49" s="123"/>
    </row>
    <row r="50" spans="1:553" s="124" customFormat="1" x14ac:dyDescent="0.2">
      <c r="A50" s="122"/>
      <c r="B50" s="123"/>
      <c r="C50" s="153"/>
      <c r="TS50" s="123"/>
      <c r="TT50" s="123"/>
      <c r="TU50" s="123"/>
      <c r="TV50" s="123"/>
      <c r="TW50" s="123"/>
      <c r="TX50" s="123"/>
      <c r="TY50" s="123"/>
      <c r="TZ50" s="123"/>
      <c r="UA50" s="123"/>
      <c r="UB50" s="123"/>
      <c r="UC50" s="123"/>
      <c r="UD50" s="123"/>
      <c r="UE50" s="123"/>
      <c r="UF50" s="123"/>
      <c r="UG50" s="123"/>
    </row>
    <row r="51" spans="1:553" s="124" customFormat="1" x14ac:dyDescent="0.2">
      <c r="A51" s="122"/>
      <c r="B51" s="123"/>
      <c r="C51" s="153"/>
      <c r="TS51" s="123"/>
      <c r="TT51" s="123"/>
      <c r="TU51" s="123"/>
      <c r="TV51" s="123"/>
      <c r="TW51" s="123"/>
      <c r="TX51" s="123"/>
      <c r="TY51" s="123"/>
      <c r="TZ51" s="123"/>
      <c r="UA51" s="123"/>
      <c r="UB51" s="123"/>
      <c r="UC51" s="123"/>
      <c r="UD51" s="123"/>
      <c r="UE51" s="123"/>
      <c r="UF51" s="123"/>
      <c r="UG51" s="123"/>
    </row>
    <row r="52" spans="1:553" s="124" customFormat="1" x14ac:dyDescent="0.2">
      <c r="A52" s="122"/>
      <c r="B52" s="123"/>
      <c r="C52" s="153"/>
      <c r="TS52" s="123"/>
      <c r="TT52" s="123"/>
      <c r="TU52" s="123"/>
      <c r="TV52" s="123"/>
      <c r="TW52" s="123"/>
      <c r="TX52" s="123"/>
      <c r="TY52" s="123"/>
      <c r="TZ52" s="123"/>
      <c r="UA52" s="123"/>
      <c r="UB52" s="123"/>
      <c r="UC52" s="123"/>
      <c r="UD52" s="123"/>
      <c r="UE52" s="123"/>
      <c r="UF52" s="123"/>
      <c r="UG52" s="123"/>
    </row>
    <row r="53" spans="1:553" s="124" customFormat="1" x14ac:dyDescent="0.2">
      <c r="A53" s="122"/>
      <c r="B53" s="123"/>
      <c r="C53" s="153"/>
      <c r="TS53" s="123"/>
      <c r="TT53" s="123"/>
      <c r="TU53" s="123"/>
      <c r="TV53" s="123"/>
      <c r="TW53" s="123"/>
      <c r="TX53" s="123"/>
      <c r="TY53" s="123"/>
      <c r="TZ53" s="123"/>
      <c r="UA53" s="123"/>
      <c r="UB53" s="123"/>
      <c r="UC53" s="123"/>
      <c r="UD53" s="123"/>
      <c r="UE53" s="123"/>
      <c r="UF53" s="123"/>
      <c r="UG53" s="123"/>
    </row>
    <row r="54" spans="1:553" s="124" customFormat="1" x14ac:dyDescent="0.2">
      <c r="A54" s="122"/>
      <c r="B54" s="123"/>
      <c r="C54" s="153"/>
      <c r="TS54" s="123"/>
      <c r="TT54" s="123"/>
      <c r="TU54" s="123"/>
      <c r="TV54" s="123"/>
      <c r="TW54" s="123"/>
      <c r="TX54" s="123"/>
      <c r="TY54" s="123"/>
      <c r="TZ54" s="123"/>
      <c r="UA54" s="123"/>
      <c r="UB54" s="123"/>
      <c r="UC54" s="123"/>
      <c r="UD54" s="123"/>
      <c r="UE54" s="123"/>
      <c r="UF54" s="123"/>
      <c r="UG54" s="123"/>
    </row>
    <row r="55" spans="1:553" s="124" customFormat="1" x14ac:dyDescent="0.2">
      <c r="A55" s="122"/>
      <c r="B55" s="123"/>
      <c r="C55" s="153"/>
      <c r="TS55" s="123"/>
      <c r="TT55" s="123"/>
      <c r="TU55" s="123"/>
      <c r="TV55" s="123"/>
      <c r="TW55" s="123"/>
      <c r="TX55" s="123"/>
      <c r="TY55" s="123"/>
      <c r="TZ55" s="123"/>
      <c r="UA55" s="123"/>
      <c r="UB55" s="123"/>
      <c r="UC55" s="123"/>
      <c r="UD55" s="123"/>
      <c r="UE55" s="123"/>
      <c r="UF55" s="123"/>
      <c r="UG55" s="123"/>
    </row>
    <row r="56" spans="1:553" s="124" customFormat="1" x14ac:dyDescent="0.2">
      <c r="A56" s="122"/>
      <c r="B56" s="123"/>
      <c r="C56" s="153"/>
      <c r="TS56" s="123"/>
      <c r="TT56" s="123"/>
      <c r="TU56" s="123"/>
      <c r="TV56" s="123"/>
      <c r="TW56" s="123"/>
      <c r="TX56" s="123"/>
      <c r="TY56" s="123"/>
      <c r="TZ56" s="123"/>
      <c r="UA56" s="123"/>
      <c r="UB56" s="123"/>
      <c r="UC56" s="123"/>
      <c r="UD56" s="123"/>
      <c r="UE56" s="123"/>
      <c r="UF56" s="123"/>
      <c r="UG56" s="123"/>
    </row>
    <row r="57" spans="1:553" s="124" customFormat="1" x14ac:dyDescent="0.2">
      <c r="A57" s="122"/>
      <c r="B57" s="123"/>
      <c r="C57" s="153"/>
      <c r="TS57" s="123"/>
      <c r="TT57" s="123"/>
      <c r="TU57" s="123"/>
      <c r="TV57" s="123"/>
      <c r="TW57" s="123"/>
      <c r="TX57" s="123"/>
      <c r="TY57" s="123"/>
      <c r="TZ57" s="123"/>
      <c r="UA57" s="123"/>
      <c r="UB57" s="123"/>
      <c r="UC57" s="123"/>
      <c r="UD57" s="123"/>
      <c r="UE57" s="123"/>
      <c r="UF57" s="123"/>
      <c r="UG57" s="123"/>
    </row>
    <row r="58" spans="1:553" s="124" customFormat="1" x14ac:dyDescent="0.2">
      <c r="A58" s="122"/>
      <c r="B58" s="123"/>
      <c r="C58" s="153"/>
      <c r="TS58" s="123"/>
      <c r="TT58" s="123"/>
      <c r="TU58" s="123"/>
      <c r="TV58" s="123"/>
      <c r="TW58" s="123"/>
      <c r="TX58" s="123"/>
      <c r="TY58" s="123"/>
      <c r="TZ58" s="123"/>
      <c r="UA58" s="123"/>
      <c r="UB58" s="123"/>
      <c r="UC58" s="123"/>
      <c r="UD58" s="123"/>
      <c r="UE58" s="123"/>
      <c r="UF58" s="123"/>
      <c r="UG58" s="123"/>
    </row>
    <row r="59" spans="1:553" s="124" customFormat="1" x14ac:dyDescent="0.2">
      <c r="A59" s="122"/>
      <c r="B59" s="123"/>
      <c r="C59" s="153"/>
      <c r="TS59" s="123"/>
      <c r="TT59" s="123"/>
      <c r="TU59" s="123"/>
      <c r="TV59" s="123"/>
      <c r="TW59" s="123"/>
      <c r="TX59" s="123"/>
      <c r="TY59" s="123"/>
      <c r="TZ59" s="123"/>
      <c r="UA59" s="123"/>
      <c r="UB59" s="123"/>
      <c r="UC59" s="123"/>
      <c r="UD59" s="123"/>
      <c r="UE59" s="123"/>
      <c r="UF59" s="123"/>
      <c r="UG59" s="123"/>
    </row>
    <row r="60" spans="1:553" s="124" customFormat="1" x14ac:dyDescent="0.2">
      <c r="A60" s="122"/>
      <c r="B60" s="123"/>
      <c r="C60" s="153"/>
      <c r="TS60" s="123"/>
      <c r="TT60" s="123"/>
      <c r="TU60" s="123"/>
      <c r="TV60" s="123"/>
      <c r="TW60" s="123"/>
      <c r="TX60" s="123"/>
      <c r="TY60" s="123"/>
      <c r="TZ60" s="123"/>
      <c r="UA60" s="123"/>
      <c r="UB60" s="123"/>
      <c r="UC60" s="123"/>
      <c r="UD60" s="123"/>
      <c r="UE60" s="123"/>
      <c r="UF60" s="123"/>
      <c r="UG60" s="123"/>
    </row>
    <row r="61" spans="1:553" s="124" customFormat="1" x14ac:dyDescent="0.2">
      <c r="A61" s="122"/>
      <c r="B61" s="123"/>
      <c r="C61" s="153"/>
      <c r="TS61" s="123"/>
      <c r="TT61" s="123"/>
      <c r="TU61" s="123"/>
      <c r="TV61" s="123"/>
      <c r="TW61" s="123"/>
      <c r="TX61" s="123"/>
      <c r="TY61" s="123"/>
      <c r="TZ61" s="123"/>
      <c r="UA61" s="123"/>
      <c r="UB61" s="123"/>
      <c r="UC61" s="123"/>
      <c r="UD61" s="123"/>
      <c r="UE61" s="123"/>
      <c r="UF61" s="123"/>
      <c r="UG61" s="123"/>
    </row>
    <row r="62" spans="1:553" s="124" customFormat="1" x14ac:dyDescent="0.2">
      <c r="A62" s="122"/>
      <c r="B62" s="123"/>
      <c r="C62" s="153"/>
      <c r="TS62" s="123"/>
      <c r="TT62" s="123"/>
      <c r="TU62" s="123"/>
      <c r="TV62" s="123"/>
      <c r="TW62" s="123"/>
      <c r="TX62" s="123"/>
      <c r="TY62" s="123"/>
      <c r="TZ62" s="123"/>
      <c r="UA62" s="123"/>
      <c r="UB62" s="123"/>
      <c r="UC62" s="123"/>
      <c r="UD62" s="123"/>
      <c r="UE62" s="123"/>
      <c r="UF62" s="123"/>
      <c r="UG62" s="123"/>
    </row>
    <row r="63" spans="1:553" s="124" customFormat="1" x14ac:dyDescent="0.2">
      <c r="A63" s="122"/>
      <c r="B63" s="123"/>
      <c r="C63" s="153"/>
      <c r="TS63" s="123"/>
      <c r="TT63" s="123"/>
      <c r="TU63" s="123"/>
      <c r="TV63" s="123"/>
      <c r="TW63" s="123"/>
      <c r="TX63" s="123"/>
      <c r="TY63" s="123"/>
      <c r="TZ63" s="123"/>
      <c r="UA63" s="123"/>
      <c r="UB63" s="123"/>
      <c r="UC63" s="123"/>
      <c r="UD63" s="123"/>
      <c r="UE63" s="123"/>
      <c r="UF63" s="123"/>
      <c r="UG63" s="123"/>
    </row>
    <row r="64" spans="1:553" s="124" customFormat="1" x14ac:dyDescent="0.2">
      <c r="A64" s="122"/>
      <c r="B64" s="123"/>
      <c r="C64" s="153"/>
      <c r="TS64" s="123"/>
      <c r="TT64" s="123"/>
      <c r="TU64" s="123"/>
      <c r="TV64" s="123"/>
      <c r="TW64" s="123"/>
      <c r="TX64" s="123"/>
      <c r="TY64" s="123"/>
      <c r="TZ64" s="123"/>
      <c r="UA64" s="123"/>
      <c r="UB64" s="123"/>
      <c r="UC64" s="123"/>
      <c r="UD64" s="123"/>
      <c r="UE64" s="123"/>
      <c r="UF64" s="123"/>
      <c r="UG64" s="123"/>
    </row>
    <row r="65" spans="1:553" s="124" customFormat="1" x14ac:dyDescent="0.2">
      <c r="A65" s="122"/>
      <c r="B65" s="123"/>
      <c r="C65" s="153"/>
      <c r="TS65" s="123"/>
      <c r="TT65" s="123"/>
      <c r="TU65" s="123"/>
      <c r="TV65" s="123"/>
      <c r="TW65" s="123"/>
      <c r="TX65" s="123"/>
      <c r="TY65" s="123"/>
      <c r="TZ65" s="123"/>
      <c r="UA65" s="123"/>
      <c r="UB65" s="123"/>
      <c r="UC65" s="123"/>
      <c r="UD65" s="123"/>
      <c r="UE65" s="123"/>
      <c r="UF65" s="123"/>
      <c r="UG65" s="123"/>
    </row>
    <row r="66" spans="1:553" s="124" customFormat="1" x14ac:dyDescent="0.2">
      <c r="A66" s="122"/>
      <c r="B66" s="123"/>
      <c r="C66" s="153"/>
      <c r="TS66" s="123"/>
      <c r="TT66" s="123"/>
      <c r="TU66" s="123"/>
      <c r="TV66" s="123"/>
      <c r="TW66" s="123"/>
      <c r="TX66" s="123"/>
      <c r="TY66" s="123"/>
      <c r="TZ66" s="123"/>
      <c r="UA66" s="123"/>
      <c r="UB66" s="123"/>
      <c r="UC66" s="123"/>
      <c r="UD66" s="123"/>
      <c r="UE66" s="123"/>
      <c r="UF66" s="123"/>
      <c r="UG66" s="123"/>
    </row>
    <row r="67" spans="1:553" s="124" customFormat="1" x14ac:dyDescent="0.2">
      <c r="A67" s="122"/>
      <c r="B67" s="123"/>
      <c r="C67" s="153"/>
      <c r="TS67" s="123"/>
      <c r="TT67" s="123"/>
      <c r="TU67" s="123"/>
      <c r="TV67" s="123"/>
      <c r="TW67" s="123"/>
      <c r="TX67" s="123"/>
      <c r="TY67" s="123"/>
      <c r="TZ67" s="123"/>
      <c r="UA67" s="123"/>
      <c r="UB67" s="123"/>
      <c r="UC67" s="123"/>
      <c r="UD67" s="123"/>
      <c r="UE67" s="123"/>
      <c r="UF67" s="123"/>
      <c r="UG67" s="123"/>
    </row>
    <row r="68" spans="1:553" s="124" customFormat="1" x14ac:dyDescent="0.2">
      <c r="A68" s="122"/>
      <c r="B68" s="123"/>
      <c r="C68" s="153"/>
      <c r="TS68" s="123"/>
      <c r="TT68" s="123"/>
      <c r="TU68" s="123"/>
      <c r="TV68" s="123"/>
      <c r="TW68" s="123"/>
      <c r="TX68" s="123"/>
      <c r="TY68" s="123"/>
      <c r="TZ68" s="123"/>
      <c r="UA68" s="123"/>
      <c r="UB68" s="123"/>
      <c r="UC68" s="123"/>
      <c r="UD68" s="123"/>
      <c r="UE68" s="123"/>
      <c r="UF68" s="123"/>
      <c r="UG68" s="123"/>
    </row>
    <row r="69" spans="1:553" s="124" customFormat="1" x14ac:dyDescent="0.2">
      <c r="A69" s="122"/>
      <c r="B69" s="123"/>
      <c r="C69" s="153"/>
      <c r="TS69" s="123"/>
      <c r="TT69" s="123"/>
      <c r="TU69" s="123"/>
      <c r="TV69" s="123"/>
      <c r="TW69" s="123"/>
      <c r="TX69" s="123"/>
      <c r="TY69" s="123"/>
      <c r="TZ69" s="123"/>
      <c r="UA69" s="123"/>
      <c r="UB69" s="123"/>
      <c r="UC69" s="123"/>
      <c r="UD69" s="123"/>
      <c r="UE69" s="123"/>
      <c r="UF69" s="123"/>
      <c r="UG69" s="123"/>
    </row>
    <row r="70" spans="1:553" s="124" customFormat="1" x14ac:dyDescent="0.2">
      <c r="A70" s="122"/>
      <c r="B70" s="123"/>
      <c r="C70" s="153"/>
      <c r="TS70" s="123"/>
      <c r="TT70" s="123"/>
      <c r="TU70" s="123"/>
      <c r="TV70" s="123"/>
      <c r="TW70" s="123"/>
      <c r="TX70" s="123"/>
      <c r="TY70" s="123"/>
      <c r="TZ70" s="123"/>
      <c r="UA70" s="123"/>
      <c r="UB70" s="123"/>
      <c r="UC70" s="123"/>
      <c r="UD70" s="123"/>
      <c r="UE70" s="123"/>
      <c r="UF70" s="123"/>
      <c r="UG70" s="123"/>
    </row>
    <row r="71" spans="1:553" s="124" customFormat="1" x14ac:dyDescent="0.2">
      <c r="A71" s="122"/>
      <c r="B71" s="123"/>
      <c r="C71" s="153"/>
      <c r="TS71" s="123"/>
      <c r="TT71" s="123"/>
      <c r="TU71" s="123"/>
      <c r="TV71" s="123"/>
      <c r="TW71" s="123"/>
      <c r="TX71" s="123"/>
      <c r="TY71" s="123"/>
      <c r="TZ71" s="123"/>
      <c r="UA71" s="123"/>
      <c r="UB71" s="123"/>
      <c r="UC71" s="123"/>
      <c r="UD71" s="123"/>
      <c r="UE71" s="123"/>
      <c r="UF71" s="123"/>
      <c r="UG71" s="123"/>
    </row>
    <row r="72" spans="1:553" s="124" customFormat="1" x14ac:dyDescent="0.2">
      <c r="A72" s="122"/>
      <c r="B72" s="123"/>
      <c r="C72" s="153"/>
      <c r="TS72" s="123"/>
      <c r="TT72" s="123"/>
      <c r="TU72" s="123"/>
      <c r="TV72" s="123"/>
      <c r="TW72" s="123"/>
      <c r="TX72" s="123"/>
      <c r="TY72" s="123"/>
      <c r="TZ72" s="123"/>
      <c r="UA72" s="123"/>
      <c r="UB72" s="123"/>
      <c r="UC72" s="123"/>
      <c r="UD72" s="123"/>
      <c r="UE72" s="123"/>
      <c r="UF72" s="123"/>
      <c r="UG72" s="123"/>
    </row>
    <row r="73" spans="1:553" s="124" customFormat="1" x14ac:dyDescent="0.2">
      <c r="A73" s="122"/>
      <c r="B73" s="123"/>
      <c r="C73" s="153"/>
      <c r="TS73" s="123"/>
      <c r="TT73" s="123"/>
      <c r="TU73" s="123"/>
      <c r="TV73" s="123"/>
      <c r="TW73" s="123"/>
      <c r="TX73" s="123"/>
      <c r="TY73" s="123"/>
      <c r="TZ73" s="123"/>
      <c r="UA73" s="123"/>
      <c r="UB73" s="123"/>
      <c r="UC73" s="123"/>
      <c r="UD73" s="123"/>
      <c r="UE73" s="123"/>
      <c r="UF73" s="123"/>
      <c r="UG73" s="123"/>
    </row>
    <row r="74" spans="1:553" s="124" customFormat="1" x14ac:dyDescent="0.2">
      <c r="A74" s="122"/>
      <c r="B74" s="123"/>
      <c r="C74" s="153"/>
      <c r="TS74" s="123"/>
      <c r="TT74" s="123"/>
      <c r="TU74" s="123"/>
      <c r="TV74" s="123"/>
      <c r="TW74" s="123"/>
      <c r="TX74" s="123"/>
      <c r="TY74" s="123"/>
      <c r="TZ74" s="123"/>
      <c r="UA74" s="123"/>
      <c r="UB74" s="123"/>
      <c r="UC74" s="123"/>
      <c r="UD74" s="123"/>
      <c r="UE74" s="123"/>
      <c r="UF74" s="123"/>
      <c r="UG74" s="123"/>
    </row>
    <row r="75" spans="1:553" s="124" customFormat="1" x14ac:dyDescent="0.2">
      <c r="A75" s="122"/>
      <c r="B75" s="123"/>
      <c r="C75" s="153"/>
      <c r="TS75" s="123"/>
      <c r="TT75" s="123"/>
      <c r="TU75" s="123"/>
      <c r="TV75" s="123"/>
      <c r="TW75" s="123"/>
      <c r="TX75" s="123"/>
      <c r="TY75" s="123"/>
      <c r="TZ75" s="123"/>
      <c r="UA75" s="123"/>
      <c r="UB75" s="123"/>
      <c r="UC75" s="123"/>
      <c r="UD75" s="123"/>
      <c r="UE75" s="123"/>
      <c r="UF75" s="123"/>
      <c r="UG75" s="123"/>
    </row>
  </sheetData>
  <mergeCells count="8">
    <mergeCell ref="A2:D2"/>
    <mergeCell ref="A1:D1"/>
    <mergeCell ref="E1:F2"/>
    <mergeCell ref="B46:C46"/>
    <mergeCell ref="B47:C47"/>
    <mergeCell ref="B45:C45"/>
    <mergeCell ref="B43:F43"/>
    <mergeCell ref="B44:F44"/>
  </mergeCells>
  <phoneticPr fontId="13" type="noConversion"/>
  <printOptions horizontalCentered="1" verticalCentered="1"/>
  <pageMargins left="0" right="0" top="0" bottom="0.35433070866141736" header="0" footer="0.31496062992125984"/>
  <pageSetup paperSize="9" scale="62"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
  <sheetViews>
    <sheetView tabSelected="1" workbookViewId="0">
      <selection activeCell="N15" sqref="N15"/>
    </sheetView>
  </sheetViews>
  <sheetFormatPr defaultColWidth="9.14453125" defaultRowHeight="15" x14ac:dyDescent="0.2"/>
  <cols>
    <col min="1" max="1" width="28.78515625" style="16" customWidth="1"/>
    <col min="2" max="2" width="18.6953125" style="16" customWidth="1"/>
    <col min="3" max="3" width="18.5625" style="16" customWidth="1"/>
    <col min="4" max="5" width="19.234375" style="16" customWidth="1"/>
    <col min="6" max="6" width="5.6484375" style="16" customWidth="1"/>
    <col min="7" max="7" width="23.9453125" style="16" bestFit="1" customWidth="1"/>
    <col min="8" max="8" width="18.6953125" style="16" customWidth="1"/>
    <col min="9" max="9" width="17.890625" style="16" customWidth="1"/>
    <col min="10" max="10" width="18.0234375" style="16" customWidth="1"/>
    <col min="11" max="11" width="19.1015625" style="16" customWidth="1"/>
    <col min="12" max="12" width="9.14453125" style="16"/>
    <col min="13" max="13" width="21.65625" style="16" customWidth="1"/>
    <col min="14" max="16384" width="9.14453125" style="16"/>
  </cols>
  <sheetData>
    <row r="1" spans="1:13" ht="26.25" customHeight="1" x14ac:dyDescent="0.2">
      <c r="A1" s="456" t="s">
        <v>147</v>
      </c>
      <c r="B1" s="456"/>
      <c r="C1" s="456"/>
      <c r="D1" s="456"/>
      <c r="E1" s="456"/>
      <c r="G1" s="457" t="s">
        <v>148</v>
      </c>
      <c r="H1" s="457"/>
      <c r="I1" s="457"/>
      <c r="J1" s="457"/>
      <c r="K1" s="457"/>
      <c r="M1" s="454" t="s">
        <v>104</v>
      </c>
    </row>
    <row r="2" spans="1:13" ht="15.75" thickBot="1" x14ac:dyDescent="0.25">
      <c r="A2" s="458" t="s">
        <v>19</v>
      </c>
      <c r="B2" s="458"/>
      <c r="C2" s="458"/>
      <c r="D2" s="458"/>
      <c r="E2" s="458"/>
      <c r="G2" s="457" t="s">
        <v>19</v>
      </c>
      <c r="H2" s="457"/>
      <c r="I2" s="457"/>
      <c r="J2" s="457"/>
      <c r="K2" s="457"/>
      <c r="M2" s="455"/>
    </row>
    <row r="3" spans="1:13" ht="15.75" thickBot="1" x14ac:dyDescent="0.25">
      <c r="A3" s="29" t="s">
        <v>0</v>
      </c>
      <c r="B3" s="30" t="s">
        <v>142</v>
      </c>
      <c r="C3" s="30" t="s">
        <v>143</v>
      </c>
      <c r="D3" s="30" t="s">
        <v>144</v>
      </c>
      <c r="E3" s="30" t="s">
        <v>18</v>
      </c>
      <c r="G3" s="31" t="s">
        <v>0</v>
      </c>
      <c r="H3" s="30" t="s">
        <v>142</v>
      </c>
      <c r="I3" s="30" t="s">
        <v>143</v>
      </c>
      <c r="J3" s="30" t="s">
        <v>144</v>
      </c>
      <c r="K3" s="32" t="s">
        <v>18</v>
      </c>
      <c r="L3" s="453"/>
      <c r="M3" s="455"/>
    </row>
    <row r="4" spans="1:13" ht="23.25" customHeight="1" thickBot="1" x14ac:dyDescent="0.25">
      <c r="A4" s="33" t="s">
        <v>17</v>
      </c>
      <c r="B4" s="17"/>
      <c r="C4" s="17"/>
      <c r="D4" s="17"/>
      <c r="E4" s="17"/>
      <c r="G4" s="34" t="s">
        <v>17</v>
      </c>
      <c r="H4" s="35"/>
      <c r="I4" s="35"/>
      <c r="J4" s="35"/>
      <c r="K4" s="35"/>
      <c r="L4" s="453"/>
      <c r="M4" s="455"/>
    </row>
    <row r="5" spans="1:13" ht="15.75" thickBot="1" x14ac:dyDescent="0.25">
      <c r="A5" s="36" t="s">
        <v>12</v>
      </c>
      <c r="B5" s="19">
        <v>25970431060.349998</v>
      </c>
      <c r="C5" s="19">
        <v>5856405366.1800003</v>
      </c>
      <c r="D5" s="19">
        <v>11799416906.389999</v>
      </c>
      <c r="E5" s="18">
        <f>SUM(B5:D5)</f>
        <v>43626253332.919998</v>
      </c>
      <c r="G5" s="37" t="s">
        <v>12</v>
      </c>
      <c r="H5" s="38">
        <v>14897947747.190001</v>
      </c>
      <c r="I5" s="38">
        <v>14700317313.85</v>
      </c>
      <c r="J5" s="38">
        <v>16113483121.450001</v>
      </c>
      <c r="K5" s="39">
        <f>SUM(H5:J5)</f>
        <v>45711748182.490005</v>
      </c>
      <c r="L5" s="453"/>
      <c r="M5" s="421">
        <f>E5/K5-1</f>
        <v>-4.5622732284145262E-2</v>
      </c>
    </row>
    <row r="6" spans="1:13" ht="15.75" thickBot="1" x14ac:dyDescent="0.25">
      <c r="A6" s="33" t="s">
        <v>16</v>
      </c>
      <c r="B6" s="17"/>
      <c r="C6" s="17"/>
      <c r="D6" s="17"/>
      <c r="E6" s="61" t="s">
        <v>11</v>
      </c>
      <c r="G6" s="34" t="s">
        <v>16</v>
      </c>
      <c r="H6" s="35"/>
      <c r="I6" s="35"/>
      <c r="J6" s="35"/>
      <c r="K6" s="40" t="s">
        <v>11</v>
      </c>
      <c r="L6" s="453"/>
      <c r="M6" s="422" t="s">
        <v>11</v>
      </c>
    </row>
    <row r="7" spans="1:13" ht="15.75" thickBot="1" x14ac:dyDescent="0.25">
      <c r="A7" s="36" t="s">
        <v>12</v>
      </c>
      <c r="B7" s="18">
        <v>202191929521.10999</v>
      </c>
      <c r="C7" s="18">
        <v>31886342240.959999</v>
      </c>
      <c r="D7" s="18"/>
      <c r="E7" s="18">
        <f t="shared" ref="E7:E12" si="0">SUM(B7:D7)</f>
        <v>234078271762.06998</v>
      </c>
      <c r="G7" s="37" t="s">
        <v>12</v>
      </c>
      <c r="H7" s="38">
        <v>69184981715.550003</v>
      </c>
      <c r="I7" s="38">
        <v>31779137060.689999</v>
      </c>
      <c r="J7" s="38">
        <v>28027002739.73</v>
      </c>
      <c r="K7" s="39">
        <f t="shared" ref="K7:K17" si="1">SUM(H7:J7)</f>
        <v>128991121515.97</v>
      </c>
      <c r="L7" s="453"/>
      <c r="M7" s="421">
        <f>E7/K7-1</f>
        <v>0.81468514275294091</v>
      </c>
    </row>
    <row r="8" spans="1:13" ht="15.75" thickBot="1" x14ac:dyDescent="0.25">
      <c r="A8" s="33" t="s">
        <v>15</v>
      </c>
      <c r="B8" s="17"/>
      <c r="C8" s="17"/>
      <c r="D8" s="17"/>
      <c r="E8" s="61" t="s">
        <v>11</v>
      </c>
      <c r="G8" s="34" t="s">
        <v>15</v>
      </c>
      <c r="H8" s="35"/>
      <c r="I8" s="35"/>
      <c r="J8" s="35"/>
      <c r="K8" s="40" t="s">
        <v>11</v>
      </c>
      <c r="L8" s="453"/>
      <c r="M8" s="422" t="s">
        <v>11</v>
      </c>
    </row>
    <row r="9" spans="1:13" ht="15.75" thickBot="1" x14ac:dyDescent="0.25">
      <c r="A9" s="36" t="s">
        <v>12</v>
      </c>
      <c r="B9" s="19"/>
      <c r="C9" s="19"/>
      <c r="D9" s="19"/>
      <c r="E9" s="18" t="s">
        <v>11</v>
      </c>
      <c r="G9" s="37" t="s">
        <v>12</v>
      </c>
      <c r="H9" s="41" t="s">
        <v>11</v>
      </c>
      <c r="I9" s="41">
        <v>3125000000</v>
      </c>
      <c r="J9" s="38">
        <v>3125000000</v>
      </c>
      <c r="K9" s="39">
        <f t="shared" si="1"/>
        <v>6250000000</v>
      </c>
      <c r="L9" s="453"/>
      <c r="M9" s="421" t="s">
        <v>11</v>
      </c>
    </row>
    <row r="10" spans="1:13" ht="15.75" thickBot="1" x14ac:dyDescent="0.25">
      <c r="A10" s="42" t="s">
        <v>14</v>
      </c>
      <c r="B10" s="43"/>
      <c r="C10" s="43"/>
      <c r="D10" s="43">
        <v>25000000000</v>
      </c>
      <c r="E10" s="18">
        <f>SUM(D10)</f>
        <v>25000000000</v>
      </c>
      <c r="G10" s="44" t="s">
        <v>14</v>
      </c>
      <c r="H10" s="45" t="s">
        <v>11</v>
      </c>
      <c r="I10" s="45" t="s">
        <v>11</v>
      </c>
      <c r="J10" s="45" t="s">
        <v>11</v>
      </c>
      <c r="K10" s="39" t="s">
        <v>11</v>
      </c>
      <c r="L10" s="453"/>
      <c r="M10" s="422" t="s">
        <v>11</v>
      </c>
    </row>
    <row r="11" spans="1:13" ht="15.75" thickBot="1" x14ac:dyDescent="0.25">
      <c r="A11" s="46" t="s">
        <v>13</v>
      </c>
      <c r="B11" s="47"/>
      <c r="C11" s="47"/>
      <c r="D11" s="47"/>
      <c r="E11" s="62" t="s">
        <v>11</v>
      </c>
      <c r="G11" s="48" t="s">
        <v>13</v>
      </c>
      <c r="H11" s="49"/>
      <c r="I11" s="49"/>
      <c r="J11" s="49"/>
      <c r="K11" s="40" t="s">
        <v>11</v>
      </c>
      <c r="L11" s="453"/>
      <c r="M11" s="421"/>
    </row>
    <row r="12" spans="1:13" ht="15.75" thickBot="1" x14ac:dyDescent="0.25">
      <c r="A12" s="42" t="s">
        <v>12</v>
      </c>
      <c r="B12" s="20">
        <v>162049612.61000001</v>
      </c>
      <c r="C12" s="20">
        <v>131339036.76000001</v>
      </c>
      <c r="D12" s="20">
        <v>131907561.7</v>
      </c>
      <c r="E12" s="18">
        <f t="shared" si="0"/>
        <v>425296211.06999999</v>
      </c>
      <c r="G12" s="44" t="s">
        <v>12</v>
      </c>
      <c r="H12" s="50">
        <v>112381123.27</v>
      </c>
      <c r="I12" s="50">
        <v>100208236.88</v>
      </c>
      <c r="J12" s="50">
        <v>98031264.549999997</v>
      </c>
      <c r="K12" s="39">
        <f t="shared" si="1"/>
        <v>310620624.69999999</v>
      </c>
      <c r="L12" s="453"/>
      <c r="M12" s="422">
        <f>E12/K12-1</f>
        <v>0.36918213811705081</v>
      </c>
    </row>
    <row r="13" spans="1:13" ht="15.75" thickBot="1" x14ac:dyDescent="0.25">
      <c r="A13" s="46" t="s">
        <v>4</v>
      </c>
      <c r="B13" s="21" t="s">
        <v>11</v>
      </c>
      <c r="C13" s="21" t="s">
        <v>11</v>
      </c>
      <c r="D13" s="21" t="s">
        <v>11</v>
      </c>
      <c r="E13" s="61" t="s">
        <v>11</v>
      </c>
      <c r="G13" s="48" t="s">
        <v>98</v>
      </c>
      <c r="H13" s="51" t="s">
        <v>11</v>
      </c>
      <c r="I13" s="51" t="s">
        <v>11</v>
      </c>
      <c r="J13" s="51" t="s">
        <v>11</v>
      </c>
      <c r="K13" s="40" t="s">
        <v>11</v>
      </c>
      <c r="L13" s="453"/>
      <c r="M13" s="421"/>
    </row>
    <row r="14" spans="1:13" ht="15.75" thickBot="1" x14ac:dyDescent="0.25">
      <c r="A14" s="36" t="s">
        <v>102</v>
      </c>
      <c r="B14" s="22"/>
      <c r="C14" s="22"/>
      <c r="D14" s="23" t="s">
        <v>11</v>
      </c>
      <c r="E14" s="18" t="s">
        <v>11</v>
      </c>
      <c r="G14" s="37" t="s">
        <v>102</v>
      </c>
      <c r="H14" s="52"/>
      <c r="I14" s="52"/>
      <c r="J14" s="52"/>
      <c r="K14" s="39">
        <v>0</v>
      </c>
      <c r="L14" s="453"/>
      <c r="M14" s="421" t="s">
        <v>11</v>
      </c>
    </row>
    <row r="15" spans="1:13" ht="15.75" thickBot="1" x14ac:dyDescent="0.25">
      <c r="A15" s="53" t="s">
        <v>103</v>
      </c>
      <c r="B15" s="24"/>
      <c r="C15" s="24"/>
      <c r="D15" s="20">
        <v>7871971382.5900002</v>
      </c>
      <c r="E15" s="20">
        <f>SUM(D15)</f>
        <v>7871971382.5900002</v>
      </c>
      <c r="G15" s="54" t="s">
        <v>103</v>
      </c>
      <c r="H15" s="55" t="s">
        <v>11</v>
      </c>
      <c r="I15" s="55" t="s">
        <v>11</v>
      </c>
      <c r="J15" s="56">
        <v>7849934246.5799999</v>
      </c>
      <c r="K15" s="39">
        <f t="shared" si="1"/>
        <v>7849934246.5799999</v>
      </c>
      <c r="L15" s="453"/>
      <c r="M15" s="422">
        <f>E15/K15-1</f>
        <v>2.807301987223898E-3</v>
      </c>
    </row>
    <row r="16" spans="1:13" ht="15.75" thickBot="1" x14ac:dyDescent="0.25">
      <c r="A16" s="48" t="s">
        <v>99</v>
      </c>
      <c r="B16" s="25" t="s">
        <v>11</v>
      </c>
      <c r="C16" s="25" t="s">
        <v>11</v>
      </c>
      <c r="D16" s="25" t="s">
        <v>11</v>
      </c>
      <c r="E16" s="61" t="s">
        <v>11</v>
      </c>
      <c r="G16" s="48" t="s">
        <v>99</v>
      </c>
      <c r="H16" s="51" t="s">
        <v>11</v>
      </c>
      <c r="I16" s="51" t="s">
        <v>11</v>
      </c>
      <c r="J16" s="51" t="s">
        <v>11</v>
      </c>
      <c r="K16" s="40" t="s">
        <v>11</v>
      </c>
      <c r="L16" s="453"/>
      <c r="M16" s="421"/>
    </row>
    <row r="17" spans="1:13" ht="15.75" thickBot="1" x14ac:dyDescent="0.25">
      <c r="A17" s="44" t="s">
        <v>12</v>
      </c>
      <c r="B17" s="26" t="s">
        <v>11</v>
      </c>
      <c r="C17" s="27" t="s">
        <v>11</v>
      </c>
      <c r="D17" s="26">
        <v>1808423210.29</v>
      </c>
      <c r="E17" s="18">
        <f>SUM(D17)</f>
        <v>1808423210.29</v>
      </c>
      <c r="G17" s="44" t="s">
        <v>12</v>
      </c>
      <c r="H17" s="55" t="s">
        <v>11</v>
      </c>
      <c r="I17" s="55" t="s">
        <v>11</v>
      </c>
      <c r="J17" s="56">
        <v>718532010.96000004</v>
      </c>
      <c r="K17" s="39">
        <f t="shared" si="1"/>
        <v>718532010.96000004</v>
      </c>
      <c r="L17" s="453"/>
      <c r="M17" s="422">
        <f>E17/K17-1</f>
        <v>1.516830402411498</v>
      </c>
    </row>
    <row r="18" spans="1:13" ht="15.75" thickBot="1" x14ac:dyDescent="0.25">
      <c r="A18" s="57" t="s">
        <v>10</v>
      </c>
      <c r="B18" s="28">
        <f>SUM(B5:B17)</f>
        <v>228324410194.06998</v>
      </c>
      <c r="C18" s="28">
        <f t="shared" ref="C18:D18" si="2">SUM(C5:C17)</f>
        <v>37874086643.900002</v>
      </c>
      <c r="D18" s="28">
        <f t="shared" si="2"/>
        <v>46611719060.969994</v>
      </c>
      <c r="E18" s="28">
        <f>E5+E7+E10+E12+E15+E17</f>
        <v>312810215898.94</v>
      </c>
      <c r="G18" s="58" t="s">
        <v>10</v>
      </c>
      <c r="H18" s="59">
        <f>SUM(H5:H17)</f>
        <v>84195310586.01001</v>
      </c>
      <c r="I18" s="59">
        <f t="shared" ref="I18:J18" si="3">SUM(I5:I17)</f>
        <v>49704662611.419998</v>
      </c>
      <c r="J18" s="59">
        <f t="shared" si="3"/>
        <v>55931983383.270004</v>
      </c>
      <c r="K18" s="59">
        <f>SUM(H18:J18)</f>
        <v>189831956580.70001</v>
      </c>
      <c r="L18" s="453"/>
      <c r="M18" s="60">
        <f>E18/K18-1</f>
        <v>0.64782695987206118</v>
      </c>
    </row>
    <row r="19" spans="1:13" x14ac:dyDescent="0.2">
      <c r="A19" s="15"/>
    </row>
    <row r="20" spans="1:13" x14ac:dyDescent="0.2">
      <c r="A20" s="229" t="s">
        <v>145</v>
      </c>
      <c r="B20" s="229"/>
      <c r="C20" s="229"/>
      <c r="D20" s="229"/>
      <c r="E20" s="159"/>
    </row>
    <row r="21" spans="1:13" x14ac:dyDescent="0.2">
      <c r="A21" s="159" t="s">
        <v>146</v>
      </c>
      <c r="B21" s="159"/>
      <c r="C21" s="159"/>
      <c r="D21" s="159"/>
      <c r="E21" s="159"/>
    </row>
  </sheetData>
  <mergeCells count="6">
    <mergeCell ref="L3:L18"/>
    <mergeCell ref="M1:M4"/>
    <mergeCell ref="A1:E1"/>
    <mergeCell ref="G1:K1"/>
    <mergeCell ref="G2:K2"/>
    <mergeCell ref="A2:E2"/>
  </mergeCells>
  <pageMargins left="0.70866141732283516" right="0.70866141732283516" top="0.74803149606299213" bottom="0.74803149606299213" header="0.31496062992126012" footer="0.31496062992126012"/>
  <pageSetup paperSize="0" scale="85" fitToWidth="0" fitToHeight="0" orientation="portrait"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1E66E-3219-4F8F-9B75-348E4C2DFADD}">
  <dimension ref="A1:G45"/>
  <sheetViews>
    <sheetView view="pageBreakPreview" topLeftCell="A22" zoomScale="60" zoomScaleNormal="60" workbookViewId="0">
      <selection activeCell="C29" sqref="C29"/>
    </sheetView>
  </sheetViews>
  <sheetFormatPr defaultColWidth="9.14453125" defaultRowHeight="14.25" x14ac:dyDescent="0.15"/>
  <cols>
    <col min="1" max="1" width="94.30078125" style="1" customWidth="1"/>
    <col min="2" max="2" width="29.45703125" style="1" customWidth="1"/>
    <col min="3" max="3" width="32.5546875" style="1" customWidth="1"/>
    <col min="4" max="4" width="42.23828125" style="2" customWidth="1"/>
    <col min="5" max="5" width="27.44140625" style="2" bestFit="1" customWidth="1"/>
    <col min="6" max="6" width="25.421875" style="1" customWidth="1"/>
    <col min="7" max="7" width="11.1640625" style="1" bestFit="1" customWidth="1"/>
    <col min="8" max="16384" width="9.14453125" style="1"/>
  </cols>
  <sheetData>
    <row r="1" spans="1:7" ht="42.75" customHeight="1" x14ac:dyDescent="0.3">
      <c r="A1" s="459" t="s">
        <v>167</v>
      </c>
      <c r="B1" s="459"/>
      <c r="C1" s="459"/>
    </row>
    <row r="2" spans="1:7" s="14" customFormat="1" ht="32.25" customHeight="1" x14ac:dyDescent="0.3">
      <c r="A2" s="459" t="s">
        <v>168</v>
      </c>
      <c r="B2" s="459"/>
      <c r="C2" s="459"/>
    </row>
    <row r="3" spans="1:7" ht="23.25" thickBot="1" x14ac:dyDescent="0.3">
      <c r="A3" s="301"/>
      <c r="B3" s="301"/>
      <c r="C3" s="301"/>
    </row>
    <row r="4" spans="1:7" s="13" customFormat="1" ht="82.5" customHeight="1" x14ac:dyDescent="0.35">
      <c r="A4" s="302" t="s">
        <v>36</v>
      </c>
      <c r="B4" s="303" t="s">
        <v>35</v>
      </c>
      <c r="C4" s="304" t="s">
        <v>166</v>
      </c>
    </row>
    <row r="5" spans="1:7" s="8" customFormat="1" ht="43.5" customHeight="1" x14ac:dyDescent="0.3">
      <c r="A5" s="305" t="s">
        <v>34</v>
      </c>
      <c r="B5" s="285"/>
      <c r="C5" s="286"/>
      <c r="G5" s="306"/>
    </row>
    <row r="6" spans="1:7" s="5" customFormat="1" ht="43.5" customHeight="1" x14ac:dyDescent="0.3">
      <c r="A6" s="307" t="s">
        <v>169</v>
      </c>
      <c r="B6" s="287">
        <v>3358.9</v>
      </c>
      <c r="C6" s="288"/>
      <c r="E6" s="308"/>
    </row>
    <row r="7" spans="1:7" s="8" customFormat="1" ht="43.5" customHeight="1" x14ac:dyDescent="0.3">
      <c r="A7" s="305" t="s">
        <v>33</v>
      </c>
      <c r="B7" s="285"/>
      <c r="C7" s="286"/>
    </row>
    <row r="8" spans="1:7" s="5" customFormat="1" ht="43.5" customHeight="1" x14ac:dyDescent="0.3">
      <c r="A8" s="307" t="s">
        <v>170</v>
      </c>
      <c r="B8" s="287">
        <v>10053.66</v>
      </c>
      <c r="C8" s="288"/>
      <c r="E8" s="308"/>
    </row>
    <row r="9" spans="1:7" s="8" customFormat="1" ht="43.5" customHeight="1" x14ac:dyDescent="0.3">
      <c r="A9" s="309" t="s">
        <v>171</v>
      </c>
      <c r="B9" s="289">
        <v>409.50709999999998</v>
      </c>
      <c r="C9" s="288"/>
      <c r="F9" s="12"/>
    </row>
    <row r="10" spans="1:7" s="5" customFormat="1" ht="43.5" customHeight="1" x14ac:dyDescent="0.3">
      <c r="A10" s="310" t="s">
        <v>30</v>
      </c>
      <c r="B10" s="287"/>
      <c r="C10" s="290"/>
    </row>
    <row r="11" spans="1:7" s="8" customFormat="1" ht="43.5" customHeight="1" x14ac:dyDescent="0.3">
      <c r="A11" s="309" t="s">
        <v>172</v>
      </c>
      <c r="B11" s="289">
        <v>1325.72</v>
      </c>
      <c r="C11" s="288"/>
      <c r="F11" s="9"/>
    </row>
    <row r="12" spans="1:7" s="5" customFormat="1" ht="43.5" customHeight="1" x14ac:dyDescent="0.3">
      <c r="A12" s="307" t="s">
        <v>173</v>
      </c>
      <c r="B12" s="287">
        <v>0.14000000000000001</v>
      </c>
      <c r="C12" s="288"/>
      <c r="F12" s="10"/>
    </row>
    <row r="13" spans="1:7" s="8" customFormat="1" ht="43.5" customHeight="1" x14ac:dyDescent="0.3">
      <c r="A13" s="309" t="s">
        <v>174</v>
      </c>
      <c r="B13" s="289">
        <v>921.91</v>
      </c>
      <c r="C13" s="288"/>
      <c r="F13" s="9"/>
    </row>
    <row r="14" spans="1:7" s="5" customFormat="1" ht="43.5" customHeight="1" x14ac:dyDescent="0.3">
      <c r="A14" s="311" t="s">
        <v>175</v>
      </c>
      <c r="B14" s="287">
        <v>5.8818999999999999</v>
      </c>
      <c r="C14" s="288"/>
    </row>
    <row r="15" spans="1:7" s="8" customFormat="1" ht="43.5" customHeight="1" x14ac:dyDescent="0.3">
      <c r="A15" s="312" t="s">
        <v>176</v>
      </c>
      <c r="B15" s="289">
        <v>52.52</v>
      </c>
      <c r="C15" s="288"/>
      <c r="D15" s="313"/>
      <c r="F15" s="9"/>
    </row>
    <row r="16" spans="1:7" s="5" customFormat="1" ht="43.5" customHeight="1" x14ac:dyDescent="0.3">
      <c r="A16" s="311" t="s">
        <v>177</v>
      </c>
      <c r="B16" s="287">
        <v>30.22</v>
      </c>
      <c r="C16" s="288"/>
      <c r="F16" s="10"/>
    </row>
    <row r="17" spans="1:6" s="8" customFormat="1" ht="43.5" customHeight="1" x14ac:dyDescent="0.3">
      <c r="A17" s="312" t="s">
        <v>178</v>
      </c>
      <c r="B17" s="289">
        <v>201.68</v>
      </c>
      <c r="C17" s="288"/>
      <c r="F17" s="9"/>
    </row>
    <row r="18" spans="1:6" s="11" customFormat="1" ht="43.5" customHeight="1" x14ac:dyDescent="0.3">
      <c r="A18" s="310" t="s">
        <v>21</v>
      </c>
      <c r="B18" s="291">
        <f>B6+B8+B9+B11+B12+B13+B14+B15+B16+B17</f>
        <v>16360.138999999999</v>
      </c>
      <c r="C18" s="292">
        <f>B18/B30</f>
        <v>0.51974666314199236</v>
      </c>
      <c r="D18" s="10"/>
      <c r="E18" s="10"/>
    </row>
    <row r="19" spans="1:6" s="8" customFormat="1" ht="43.5" customHeight="1" x14ac:dyDescent="0.3">
      <c r="A19" s="305" t="s">
        <v>25</v>
      </c>
      <c r="B19" s="314"/>
      <c r="C19" s="315"/>
      <c r="D19" s="9"/>
    </row>
    <row r="20" spans="1:6" s="5" customFormat="1" ht="43.5" customHeight="1" x14ac:dyDescent="0.3">
      <c r="A20" s="307" t="s">
        <v>181</v>
      </c>
      <c r="B20" s="287">
        <v>3240.73</v>
      </c>
      <c r="C20" s="288"/>
      <c r="D20" s="10"/>
      <c r="E20" s="6"/>
    </row>
    <row r="21" spans="1:6" s="8" customFormat="1" ht="43.5" customHeight="1" x14ac:dyDescent="0.3">
      <c r="A21" s="309" t="s">
        <v>182</v>
      </c>
      <c r="B21" s="289">
        <v>403.65</v>
      </c>
      <c r="C21" s="288"/>
      <c r="D21" s="9"/>
    </row>
    <row r="22" spans="1:6" s="5" customFormat="1" ht="43.5" customHeight="1" x14ac:dyDescent="0.3">
      <c r="A22" s="307" t="s">
        <v>183</v>
      </c>
      <c r="B22" s="287">
        <v>76.69</v>
      </c>
      <c r="C22" s="288"/>
      <c r="D22" s="10"/>
    </row>
    <row r="23" spans="1:6" s="8" customFormat="1" ht="43.5" customHeight="1" x14ac:dyDescent="0.3">
      <c r="A23" s="309" t="s">
        <v>184</v>
      </c>
      <c r="B23" s="289">
        <v>34.869999999999997</v>
      </c>
      <c r="C23" s="288"/>
      <c r="D23" s="9"/>
    </row>
    <row r="24" spans="1:6" s="5" customFormat="1" ht="43.5" customHeight="1" x14ac:dyDescent="0.3">
      <c r="A24" s="307" t="s">
        <v>185</v>
      </c>
      <c r="B24" s="287">
        <v>192.71</v>
      </c>
      <c r="C24" s="288"/>
      <c r="D24" s="10"/>
    </row>
    <row r="25" spans="1:6" s="8" customFormat="1" ht="43.5" customHeight="1" x14ac:dyDescent="0.3">
      <c r="A25" s="316" t="s">
        <v>21</v>
      </c>
      <c r="B25" s="293">
        <f>SUM(B20:B24)</f>
        <v>3948.65</v>
      </c>
      <c r="C25" s="294">
        <f>B25/B30</f>
        <v>0.12544500150124815</v>
      </c>
      <c r="D25" s="9"/>
    </row>
    <row r="26" spans="1:6" s="5" customFormat="1" ht="43.5" customHeight="1" x14ac:dyDescent="0.3">
      <c r="A26" s="310" t="s">
        <v>24</v>
      </c>
      <c r="B26" s="295"/>
      <c r="C26" s="296"/>
    </row>
    <row r="27" spans="1:6" s="8" customFormat="1" ht="43.5" customHeight="1" x14ac:dyDescent="0.3">
      <c r="A27" s="309" t="s">
        <v>179</v>
      </c>
      <c r="B27" s="297">
        <v>10868.352000000001</v>
      </c>
      <c r="C27" s="288"/>
      <c r="D27" s="9"/>
      <c r="E27" s="9"/>
    </row>
    <row r="28" spans="1:6" s="5" customFormat="1" ht="43.5" customHeight="1" x14ac:dyDescent="0.3">
      <c r="A28" s="307" t="s">
        <v>180</v>
      </c>
      <c r="B28" s="298">
        <v>300</v>
      </c>
      <c r="C28" s="288"/>
      <c r="D28" s="10"/>
      <c r="E28" s="10"/>
    </row>
    <row r="29" spans="1:6" s="8" customFormat="1" ht="43.5" customHeight="1" x14ac:dyDescent="0.3">
      <c r="A29" s="316" t="s">
        <v>21</v>
      </c>
      <c r="B29" s="293">
        <f>SUM(B27:B28)</f>
        <v>11168.352000000001</v>
      </c>
      <c r="C29" s="294">
        <f>B29/B30</f>
        <v>0.35480833535675937</v>
      </c>
      <c r="D29" s="9"/>
      <c r="E29" s="9"/>
    </row>
    <row r="30" spans="1:6" s="5" customFormat="1" ht="43.5" customHeight="1" thickBot="1" x14ac:dyDescent="0.4">
      <c r="A30" s="317" t="s">
        <v>20</v>
      </c>
      <c r="B30" s="299">
        <f>B18+B25+B29</f>
        <v>31477.141000000003</v>
      </c>
      <c r="C30" s="300">
        <f>C18+C25+C29</f>
        <v>0.99999999999999989</v>
      </c>
      <c r="D30" s="6"/>
      <c r="E30" s="7"/>
      <c r="F30" s="6"/>
    </row>
    <row r="31" spans="1:6" ht="20.25" customHeight="1" x14ac:dyDescent="0.25">
      <c r="A31" s="318"/>
      <c r="B31" s="319"/>
      <c r="C31" s="319"/>
    </row>
    <row r="32" spans="1:6" s="3" customFormat="1" ht="27.75" customHeight="1" x14ac:dyDescent="0.25">
      <c r="A32" s="320"/>
      <c r="B32" s="321"/>
      <c r="C32" s="321"/>
      <c r="D32" s="322"/>
      <c r="E32" s="4"/>
    </row>
    <row r="33" spans="1:4" ht="24" customHeight="1" x14ac:dyDescent="0.2">
      <c r="A33" s="323"/>
      <c r="B33" s="323">
        <v>1000</v>
      </c>
      <c r="C33" s="323"/>
      <c r="D33" s="324"/>
    </row>
    <row r="34" spans="1:4" ht="20.25" x14ac:dyDescent="0.25">
      <c r="A34" s="325"/>
      <c r="B34" s="325"/>
      <c r="C34" s="325"/>
      <c r="D34" s="326"/>
    </row>
    <row r="35" spans="1:4" x14ac:dyDescent="0.15">
      <c r="A35" s="327"/>
      <c r="B35" s="328"/>
      <c r="C35" s="328"/>
      <c r="D35" s="329"/>
    </row>
    <row r="36" spans="1:4" x14ac:dyDescent="0.15">
      <c r="A36" s="330"/>
      <c r="D36" s="331"/>
    </row>
    <row r="38" spans="1:4" ht="31.5" x14ac:dyDescent="0.35">
      <c r="A38" s="332"/>
    </row>
    <row r="45" spans="1:4" ht="20.25" x14ac:dyDescent="0.25">
      <c r="B45" s="326"/>
      <c r="C45" s="326"/>
    </row>
  </sheetData>
  <mergeCells count="2">
    <mergeCell ref="A1:C1"/>
    <mergeCell ref="A2:C2"/>
  </mergeCells>
  <printOptions horizontalCentered="1"/>
  <pageMargins left="0.51181102362204722" right="0.51181102362204722" top="0.51181102362204722" bottom="0" header="0.23622047244094491" footer="0.23622047244094491"/>
  <pageSetup paperSize="9" scale="5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K45"/>
  <sheetViews>
    <sheetView zoomScale="60" zoomScaleNormal="60" workbookViewId="0">
      <pane xSplit="1" ySplit="7" topLeftCell="B14" activePane="bottomRight" state="frozen"/>
      <selection pane="bottomLeft" activeCell="A8" sqref="A8"/>
      <selection pane="topRight" activeCell="B1" sqref="B1"/>
      <selection pane="bottomRight" sqref="A1:M1"/>
    </sheetView>
  </sheetViews>
  <sheetFormatPr defaultColWidth="9.14453125" defaultRowHeight="12.75" x14ac:dyDescent="0.15"/>
  <cols>
    <col min="1" max="1" width="105.1953125" style="1" customWidth="1"/>
    <col min="2" max="2" width="26.09765625" style="1" bestFit="1" customWidth="1"/>
    <col min="3" max="3" width="29.0546875" style="1" bestFit="1" customWidth="1"/>
    <col min="4" max="4" width="26.09765625" style="1" bestFit="1" customWidth="1"/>
    <col min="5" max="5" width="16.94921875" style="1" customWidth="1"/>
    <col min="6" max="6" width="16.8125" style="1" bestFit="1" customWidth="1"/>
    <col min="7" max="8" width="19.37109375" style="1" bestFit="1" customWidth="1"/>
    <col min="9" max="9" width="20.984375" style="1" bestFit="1" customWidth="1"/>
    <col min="10" max="10" width="23.40625" style="1" bestFit="1" customWidth="1"/>
    <col min="11" max="11" width="12.5078125" style="1" bestFit="1" customWidth="1"/>
    <col min="12" max="12" width="27.57421875" style="1" bestFit="1" customWidth="1"/>
    <col min="13" max="13" width="19.37109375" style="1" customWidth="1"/>
    <col min="14" max="115" width="9.14453125" style="280"/>
    <col min="116" max="16384" width="9.14453125" style="1"/>
  </cols>
  <sheetData>
    <row r="1" spans="1:115" ht="42.75" customHeight="1" x14ac:dyDescent="0.25">
      <c r="A1" s="460" t="s">
        <v>149</v>
      </c>
      <c r="B1" s="460"/>
      <c r="C1" s="460"/>
      <c r="D1" s="460"/>
      <c r="E1" s="460"/>
      <c r="F1" s="460"/>
      <c r="G1" s="460"/>
      <c r="H1" s="460"/>
      <c r="I1" s="460"/>
      <c r="J1" s="460"/>
      <c r="K1" s="460"/>
      <c r="L1" s="460"/>
      <c r="M1" s="460"/>
    </row>
    <row r="2" spans="1:115" s="14" customFormat="1" ht="32.25" customHeight="1" x14ac:dyDescent="0.3">
      <c r="A2" s="460" t="s">
        <v>150</v>
      </c>
      <c r="B2" s="460"/>
      <c r="C2" s="460"/>
      <c r="D2" s="460"/>
      <c r="E2" s="460"/>
      <c r="F2" s="460"/>
      <c r="G2" s="460"/>
      <c r="H2" s="460"/>
      <c r="I2" s="460"/>
      <c r="J2" s="460"/>
      <c r="K2" s="460"/>
      <c r="L2" s="460"/>
      <c r="M2" s="460"/>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1"/>
      <c r="AO2" s="281"/>
      <c r="AP2" s="281"/>
      <c r="AQ2" s="281"/>
      <c r="AR2" s="281"/>
      <c r="AS2" s="281"/>
      <c r="AT2" s="281"/>
      <c r="AU2" s="281"/>
      <c r="AV2" s="281"/>
      <c r="AW2" s="281"/>
      <c r="AX2" s="281"/>
      <c r="AY2" s="281"/>
      <c r="AZ2" s="281"/>
      <c r="BA2" s="281"/>
      <c r="BB2" s="281"/>
      <c r="BC2" s="281"/>
      <c r="BD2" s="281"/>
      <c r="BE2" s="281"/>
      <c r="BF2" s="281"/>
      <c r="BG2" s="281"/>
      <c r="BH2" s="281"/>
      <c r="BI2" s="281"/>
      <c r="BJ2" s="281"/>
      <c r="BK2" s="281"/>
      <c r="BL2" s="281"/>
      <c r="BM2" s="281"/>
      <c r="BN2" s="281"/>
      <c r="BO2" s="281"/>
      <c r="BP2" s="281"/>
      <c r="BQ2" s="281"/>
      <c r="BR2" s="281"/>
      <c r="BS2" s="281"/>
      <c r="BT2" s="281"/>
      <c r="BU2" s="281"/>
      <c r="BV2" s="281"/>
      <c r="BW2" s="281"/>
      <c r="BX2" s="281"/>
      <c r="BY2" s="281"/>
      <c r="BZ2" s="281"/>
      <c r="CA2" s="281"/>
      <c r="CB2" s="281"/>
      <c r="CC2" s="281"/>
      <c r="CD2" s="281"/>
      <c r="CE2" s="281"/>
      <c r="CF2" s="281"/>
      <c r="CG2" s="281"/>
      <c r="CH2" s="281"/>
      <c r="CI2" s="281"/>
      <c r="CJ2" s="281"/>
      <c r="CK2" s="281"/>
      <c r="CL2" s="281"/>
      <c r="CM2" s="281"/>
      <c r="CN2" s="281"/>
      <c r="CO2" s="281"/>
      <c r="CP2" s="281"/>
      <c r="CQ2" s="281"/>
      <c r="CR2" s="281"/>
      <c r="CS2" s="281"/>
      <c r="CT2" s="281"/>
      <c r="CU2" s="281"/>
      <c r="CV2" s="281"/>
      <c r="CW2" s="281"/>
      <c r="CX2" s="281"/>
      <c r="CY2" s="281"/>
      <c r="CZ2" s="281"/>
      <c r="DA2" s="281"/>
      <c r="DB2" s="281"/>
      <c r="DC2" s="281"/>
      <c r="DD2" s="281"/>
      <c r="DE2" s="281"/>
      <c r="DF2" s="281"/>
      <c r="DG2" s="281"/>
      <c r="DH2" s="281"/>
      <c r="DI2" s="281"/>
      <c r="DJ2" s="281"/>
      <c r="DK2" s="281"/>
    </row>
    <row r="3" spans="1:115" ht="24" customHeight="1" thickBot="1" x14ac:dyDescent="0.3">
      <c r="A3" s="230"/>
      <c r="B3" s="230"/>
      <c r="C3" s="230"/>
      <c r="D3" s="230"/>
      <c r="E3" s="230"/>
      <c r="F3" s="230"/>
      <c r="G3" s="230"/>
      <c r="H3" s="230"/>
      <c r="I3" s="230"/>
      <c r="J3" s="230"/>
      <c r="K3" s="230"/>
      <c r="L3" s="230"/>
      <c r="M3" s="230"/>
    </row>
    <row r="4" spans="1:115" s="13" customFormat="1" ht="82.5" customHeight="1" x14ac:dyDescent="0.25">
      <c r="A4" s="231" t="s">
        <v>105</v>
      </c>
      <c r="B4" s="232"/>
      <c r="C4" s="233" t="s">
        <v>12</v>
      </c>
      <c r="D4" s="234" t="s">
        <v>106</v>
      </c>
      <c r="E4" s="235" t="s">
        <v>107</v>
      </c>
      <c r="F4" s="235" t="s">
        <v>107</v>
      </c>
      <c r="G4" s="235" t="s">
        <v>107</v>
      </c>
      <c r="H4" s="235" t="s">
        <v>151</v>
      </c>
      <c r="I4" s="236" t="s">
        <v>108</v>
      </c>
      <c r="J4" s="237" t="s">
        <v>109</v>
      </c>
      <c r="K4" s="236" t="s">
        <v>110</v>
      </c>
      <c r="L4" s="237"/>
      <c r="M4" s="238" t="s">
        <v>111</v>
      </c>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c r="AO4" s="282"/>
      <c r="AP4" s="282"/>
      <c r="AQ4" s="282"/>
      <c r="AR4" s="282"/>
      <c r="AS4" s="282"/>
      <c r="AT4" s="282"/>
      <c r="AU4" s="282"/>
      <c r="AV4" s="282"/>
      <c r="AW4" s="282"/>
      <c r="AX4" s="282"/>
      <c r="AY4" s="282"/>
      <c r="AZ4" s="282"/>
      <c r="BA4" s="282"/>
      <c r="BB4" s="282"/>
      <c r="BC4" s="282"/>
      <c r="BD4" s="282"/>
      <c r="BE4" s="282"/>
      <c r="BF4" s="282"/>
      <c r="BG4" s="282"/>
      <c r="BH4" s="282"/>
      <c r="BI4" s="282"/>
      <c r="BJ4" s="282"/>
      <c r="BK4" s="282"/>
      <c r="BL4" s="282"/>
      <c r="BM4" s="282"/>
      <c r="BN4" s="282"/>
      <c r="BO4" s="282"/>
      <c r="BP4" s="282"/>
      <c r="BQ4" s="282"/>
      <c r="BR4" s="282"/>
      <c r="BS4" s="282"/>
      <c r="BT4" s="282"/>
      <c r="BU4" s="282"/>
      <c r="BV4" s="282"/>
      <c r="BW4" s="282"/>
      <c r="BX4" s="282"/>
      <c r="BY4" s="282"/>
      <c r="BZ4" s="282"/>
      <c r="CA4" s="282"/>
      <c r="CB4" s="282"/>
      <c r="CC4" s="282"/>
      <c r="CD4" s="282"/>
      <c r="CE4" s="282"/>
      <c r="CF4" s="282"/>
      <c r="CG4" s="282"/>
      <c r="CH4" s="282"/>
      <c r="CI4" s="282"/>
      <c r="CJ4" s="282"/>
      <c r="CK4" s="282"/>
      <c r="CL4" s="282"/>
      <c r="CM4" s="282"/>
      <c r="CN4" s="282"/>
      <c r="CO4" s="282"/>
      <c r="CP4" s="282"/>
      <c r="CQ4" s="282"/>
      <c r="CR4" s="282"/>
      <c r="CS4" s="282"/>
      <c r="CT4" s="282"/>
      <c r="CU4" s="282"/>
      <c r="CV4" s="282"/>
      <c r="CW4" s="282"/>
      <c r="CX4" s="282"/>
      <c r="CY4" s="282"/>
      <c r="CZ4" s="282"/>
      <c r="DA4" s="282"/>
      <c r="DB4" s="282"/>
      <c r="DC4" s="282"/>
      <c r="DD4" s="282"/>
      <c r="DE4" s="282"/>
      <c r="DF4" s="282"/>
      <c r="DG4" s="282"/>
      <c r="DH4" s="282"/>
      <c r="DI4" s="282"/>
      <c r="DJ4" s="282"/>
      <c r="DK4" s="282"/>
    </row>
    <row r="5" spans="1:115" s="5" customFormat="1" ht="43.5" customHeight="1" thickBot="1" x14ac:dyDescent="0.35">
      <c r="A5" s="239"/>
      <c r="B5" s="240" t="s">
        <v>14</v>
      </c>
      <c r="C5" s="241" t="s">
        <v>112</v>
      </c>
      <c r="D5" s="242" t="s">
        <v>112</v>
      </c>
      <c r="E5" s="243" t="s">
        <v>14</v>
      </c>
      <c r="F5" s="243" t="s">
        <v>12</v>
      </c>
      <c r="G5" s="243" t="s">
        <v>152</v>
      </c>
      <c r="H5" s="244" t="s">
        <v>153</v>
      </c>
      <c r="I5" s="244" t="s">
        <v>113</v>
      </c>
      <c r="J5" s="244" t="s">
        <v>114</v>
      </c>
      <c r="K5" s="244" t="s">
        <v>114</v>
      </c>
      <c r="L5" s="244" t="s">
        <v>18</v>
      </c>
      <c r="M5" s="245" t="s">
        <v>115</v>
      </c>
      <c r="N5" s="279"/>
      <c r="O5" s="279"/>
      <c r="P5" s="279"/>
      <c r="Q5" s="279"/>
      <c r="R5" s="279"/>
      <c r="S5" s="279"/>
      <c r="T5" s="279"/>
      <c r="U5" s="279"/>
      <c r="V5" s="279"/>
      <c r="W5" s="279"/>
      <c r="X5" s="279"/>
      <c r="Y5" s="279"/>
      <c r="Z5" s="279"/>
      <c r="AA5" s="279"/>
      <c r="AB5" s="279"/>
      <c r="AC5" s="279"/>
      <c r="AD5" s="279"/>
      <c r="AE5" s="279"/>
      <c r="AF5" s="279"/>
      <c r="AG5" s="279"/>
      <c r="AH5" s="279"/>
      <c r="AI5" s="279"/>
      <c r="AJ5" s="279"/>
      <c r="AK5" s="279"/>
      <c r="AL5" s="279"/>
      <c r="AM5" s="279"/>
      <c r="AN5" s="279"/>
      <c r="AO5" s="279"/>
      <c r="AP5" s="279"/>
      <c r="AQ5" s="279"/>
      <c r="AR5" s="279"/>
      <c r="AS5" s="279"/>
      <c r="AT5" s="279"/>
      <c r="AU5" s="279"/>
      <c r="AV5" s="279"/>
      <c r="AW5" s="279"/>
      <c r="AX5" s="279"/>
      <c r="AY5" s="279"/>
      <c r="AZ5" s="279"/>
      <c r="BA5" s="279"/>
      <c r="BB5" s="279"/>
      <c r="BC5" s="279"/>
      <c r="BD5" s="279"/>
      <c r="BE5" s="279"/>
      <c r="BF5" s="279"/>
      <c r="BG5" s="279"/>
      <c r="BH5" s="279"/>
      <c r="BI5" s="279"/>
      <c r="BJ5" s="279"/>
      <c r="BK5" s="279"/>
      <c r="BL5" s="279"/>
      <c r="BM5" s="279"/>
      <c r="BN5" s="279"/>
      <c r="BO5" s="279"/>
      <c r="BP5" s="279"/>
      <c r="BQ5" s="279"/>
      <c r="BR5" s="279"/>
      <c r="BS5" s="279"/>
      <c r="BT5" s="279"/>
      <c r="BU5" s="279"/>
      <c r="BV5" s="279"/>
      <c r="BW5" s="279"/>
      <c r="BX5" s="279"/>
      <c r="BY5" s="279"/>
      <c r="BZ5" s="279"/>
      <c r="CA5" s="279"/>
      <c r="CB5" s="279"/>
      <c r="CC5" s="279"/>
      <c r="CD5" s="279"/>
      <c r="CE5" s="279"/>
      <c r="CF5" s="279"/>
      <c r="CG5" s="279"/>
      <c r="CH5" s="279"/>
      <c r="CI5" s="279"/>
      <c r="CJ5" s="279"/>
      <c r="CK5" s="279"/>
      <c r="CL5" s="279"/>
      <c r="CM5" s="279"/>
      <c r="CN5" s="279"/>
      <c r="CO5" s="279"/>
      <c r="CP5" s="279"/>
      <c r="CQ5" s="279"/>
      <c r="CR5" s="279"/>
      <c r="CS5" s="279"/>
      <c r="CT5" s="279"/>
      <c r="CU5" s="279"/>
      <c r="CV5" s="279"/>
      <c r="CW5" s="279"/>
      <c r="CX5" s="279"/>
      <c r="CY5" s="279"/>
      <c r="CZ5" s="279"/>
      <c r="DA5" s="279"/>
      <c r="DB5" s="279"/>
      <c r="DC5" s="279"/>
      <c r="DD5" s="279"/>
      <c r="DE5" s="279"/>
      <c r="DF5" s="279"/>
      <c r="DG5" s="279"/>
      <c r="DH5" s="279"/>
      <c r="DI5" s="279"/>
      <c r="DJ5" s="279"/>
      <c r="DK5" s="279"/>
    </row>
    <row r="6" spans="1:115" s="8" customFormat="1" ht="43.5" customHeight="1" x14ac:dyDescent="0.3">
      <c r="A6" s="246"/>
      <c r="B6" s="247"/>
      <c r="C6" s="247"/>
      <c r="D6" s="247"/>
      <c r="E6" s="248"/>
      <c r="F6" s="248"/>
      <c r="G6" s="248"/>
      <c r="H6" s="247"/>
      <c r="I6" s="247"/>
      <c r="J6" s="247"/>
      <c r="K6" s="247"/>
      <c r="L6" s="247"/>
      <c r="M6" s="249"/>
      <c r="N6" s="279"/>
      <c r="O6" s="279"/>
      <c r="P6" s="279"/>
      <c r="Q6" s="279"/>
      <c r="R6" s="279"/>
      <c r="S6" s="279"/>
      <c r="T6" s="279"/>
      <c r="U6" s="279"/>
      <c r="V6" s="279"/>
      <c r="W6" s="279"/>
      <c r="X6" s="279"/>
      <c r="Y6" s="279"/>
      <c r="Z6" s="279"/>
      <c r="AA6" s="279"/>
      <c r="AB6" s="279"/>
      <c r="AC6" s="279"/>
      <c r="AD6" s="279"/>
      <c r="AE6" s="279"/>
      <c r="AF6" s="279"/>
      <c r="AG6" s="279"/>
      <c r="AH6" s="279"/>
      <c r="AI6" s="279"/>
      <c r="AJ6" s="279"/>
      <c r="AK6" s="279"/>
      <c r="AL6" s="279"/>
      <c r="AM6" s="279"/>
      <c r="AN6" s="279"/>
      <c r="AO6" s="279"/>
      <c r="AP6" s="279"/>
      <c r="AQ6" s="279"/>
      <c r="AR6" s="279"/>
      <c r="AS6" s="279"/>
      <c r="AT6" s="279"/>
      <c r="AU6" s="279"/>
      <c r="AV6" s="279"/>
      <c r="AW6" s="279"/>
      <c r="AX6" s="279"/>
      <c r="AY6" s="279"/>
      <c r="AZ6" s="279"/>
      <c r="BA6" s="279"/>
      <c r="BB6" s="279"/>
      <c r="BC6" s="279"/>
      <c r="BD6" s="279"/>
      <c r="BE6" s="279"/>
      <c r="BF6" s="279"/>
      <c r="BG6" s="279"/>
      <c r="BH6" s="279"/>
      <c r="BI6" s="279"/>
      <c r="BJ6" s="279"/>
      <c r="BK6" s="279"/>
      <c r="BL6" s="279"/>
      <c r="BM6" s="279"/>
      <c r="BN6" s="279"/>
      <c r="BO6" s="279"/>
      <c r="BP6" s="279"/>
      <c r="BQ6" s="279"/>
      <c r="BR6" s="279"/>
      <c r="BS6" s="279"/>
      <c r="BT6" s="279"/>
      <c r="BU6" s="279"/>
      <c r="BV6" s="279"/>
      <c r="BW6" s="279"/>
      <c r="BX6" s="279"/>
      <c r="BY6" s="279"/>
      <c r="BZ6" s="279"/>
      <c r="CA6" s="279"/>
      <c r="CB6" s="279"/>
      <c r="CC6" s="279"/>
      <c r="CD6" s="279"/>
      <c r="CE6" s="279"/>
      <c r="CF6" s="279"/>
      <c r="CG6" s="279"/>
      <c r="CH6" s="279"/>
      <c r="CI6" s="279"/>
      <c r="CJ6" s="279"/>
      <c r="CK6" s="279"/>
      <c r="CL6" s="279"/>
      <c r="CM6" s="279"/>
      <c r="CN6" s="279"/>
      <c r="CO6" s="279"/>
      <c r="CP6" s="279"/>
      <c r="CQ6" s="279"/>
      <c r="CR6" s="279"/>
      <c r="CS6" s="279"/>
      <c r="CT6" s="279"/>
      <c r="CU6" s="279"/>
      <c r="CV6" s="279"/>
      <c r="CW6" s="279"/>
      <c r="CX6" s="279"/>
      <c r="CY6" s="279"/>
      <c r="CZ6" s="279"/>
      <c r="DA6" s="279"/>
      <c r="DB6" s="279"/>
      <c r="DC6" s="279"/>
      <c r="DD6" s="279"/>
      <c r="DE6" s="279"/>
      <c r="DF6" s="279"/>
      <c r="DG6" s="279"/>
      <c r="DH6" s="279"/>
      <c r="DI6" s="279"/>
      <c r="DJ6" s="279"/>
      <c r="DK6" s="279"/>
    </row>
    <row r="7" spans="1:115" s="5" customFormat="1" ht="43.5" customHeight="1" x14ac:dyDescent="0.3">
      <c r="A7" s="250" t="s">
        <v>34</v>
      </c>
      <c r="B7" s="251">
        <v>61163.448959999994</v>
      </c>
      <c r="C7" s="251">
        <v>17721.591679999998</v>
      </c>
      <c r="D7" s="251">
        <v>13818.843129999999</v>
      </c>
      <c r="E7" s="252">
        <v>0</v>
      </c>
      <c r="F7" s="251">
        <v>78.582489999999993</v>
      </c>
      <c r="G7" s="251">
        <v>207.43495000000001</v>
      </c>
      <c r="H7" s="251">
        <v>615.75</v>
      </c>
      <c r="I7" s="251">
        <v>-38.196170000000002</v>
      </c>
      <c r="J7" s="252">
        <v>1343.62112</v>
      </c>
      <c r="K7" s="252">
        <v>0</v>
      </c>
      <c r="L7" s="251">
        <v>94911.071110000004</v>
      </c>
      <c r="M7" s="253">
        <v>0.33065097992574149</v>
      </c>
      <c r="N7" s="279"/>
      <c r="O7" s="279"/>
      <c r="P7" s="279"/>
      <c r="Q7" s="279"/>
      <c r="R7" s="279"/>
      <c r="S7" s="279"/>
      <c r="T7" s="279"/>
      <c r="U7" s="279"/>
      <c r="V7" s="279"/>
      <c r="W7" s="279"/>
      <c r="X7" s="279"/>
      <c r="Y7" s="279"/>
      <c r="Z7" s="279"/>
      <c r="AA7" s="279"/>
      <c r="AB7" s="279"/>
      <c r="AC7" s="279"/>
      <c r="AD7" s="279"/>
      <c r="AE7" s="279"/>
      <c r="AF7" s="279"/>
      <c r="AG7" s="279"/>
      <c r="AH7" s="279"/>
      <c r="AI7" s="279"/>
      <c r="AJ7" s="279"/>
      <c r="AK7" s="279"/>
      <c r="AL7" s="279"/>
      <c r="AM7" s="279"/>
      <c r="AN7" s="279"/>
      <c r="AO7" s="279"/>
      <c r="AP7" s="279"/>
      <c r="AQ7" s="279"/>
      <c r="AR7" s="279"/>
      <c r="AS7" s="279"/>
      <c r="AT7" s="279"/>
      <c r="AU7" s="279"/>
      <c r="AV7" s="279"/>
      <c r="AW7" s="279"/>
      <c r="AX7" s="279"/>
      <c r="AY7" s="279"/>
      <c r="AZ7" s="279"/>
      <c r="BA7" s="279"/>
      <c r="BB7" s="279"/>
      <c r="BC7" s="279"/>
      <c r="BD7" s="279"/>
      <c r="BE7" s="279"/>
      <c r="BF7" s="279"/>
      <c r="BG7" s="279"/>
      <c r="BH7" s="279"/>
      <c r="BI7" s="279"/>
      <c r="BJ7" s="279"/>
      <c r="BK7" s="279"/>
      <c r="BL7" s="279"/>
      <c r="BM7" s="279"/>
      <c r="BN7" s="279"/>
      <c r="BO7" s="279"/>
      <c r="BP7" s="279"/>
      <c r="BQ7" s="279"/>
      <c r="BR7" s="279"/>
      <c r="BS7" s="279"/>
      <c r="BT7" s="279"/>
      <c r="BU7" s="279"/>
      <c r="BV7" s="279"/>
      <c r="BW7" s="279"/>
      <c r="BX7" s="279"/>
      <c r="BY7" s="279"/>
      <c r="BZ7" s="279"/>
      <c r="CA7" s="279"/>
      <c r="CB7" s="279"/>
      <c r="CC7" s="279"/>
      <c r="CD7" s="279"/>
      <c r="CE7" s="279"/>
      <c r="CF7" s="279"/>
      <c r="CG7" s="279"/>
      <c r="CH7" s="279"/>
      <c r="CI7" s="279"/>
      <c r="CJ7" s="279"/>
      <c r="CK7" s="279"/>
      <c r="CL7" s="279"/>
      <c r="CM7" s="279"/>
      <c r="CN7" s="279"/>
      <c r="CO7" s="279"/>
      <c r="CP7" s="279"/>
      <c r="CQ7" s="279"/>
      <c r="CR7" s="279"/>
      <c r="CS7" s="279"/>
      <c r="CT7" s="279"/>
      <c r="CU7" s="279"/>
      <c r="CV7" s="279"/>
      <c r="CW7" s="279"/>
      <c r="CX7" s="279"/>
      <c r="CY7" s="279"/>
      <c r="CZ7" s="279"/>
      <c r="DA7" s="279"/>
      <c r="DB7" s="279"/>
      <c r="DC7" s="279"/>
      <c r="DD7" s="279"/>
      <c r="DE7" s="279"/>
      <c r="DF7" s="279"/>
      <c r="DG7" s="279"/>
      <c r="DH7" s="279"/>
      <c r="DI7" s="279"/>
      <c r="DJ7" s="279"/>
      <c r="DK7" s="279"/>
    </row>
    <row r="8" spans="1:115" s="8" customFormat="1" ht="43.5" customHeight="1" x14ac:dyDescent="0.3">
      <c r="A8" s="254" t="s">
        <v>31</v>
      </c>
      <c r="B8" s="255">
        <v>0</v>
      </c>
      <c r="C8" s="256">
        <v>6368.1621500000001</v>
      </c>
      <c r="D8" s="255">
        <v>0</v>
      </c>
      <c r="E8" s="255">
        <v>0</v>
      </c>
      <c r="F8" s="255">
        <v>0</v>
      </c>
      <c r="G8" s="255">
        <v>0</v>
      </c>
      <c r="H8" s="255">
        <v>0</v>
      </c>
      <c r="I8" s="255">
        <v>0</v>
      </c>
      <c r="J8" s="255">
        <v>0</v>
      </c>
      <c r="K8" s="255">
        <v>0</v>
      </c>
      <c r="L8" s="257">
        <v>6368.1621500000001</v>
      </c>
      <c r="M8" s="258"/>
      <c r="N8" s="279"/>
      <c r="O8" s="279"/>
      <c r="P8" s="279"/>
      <c r="Q8" s="279"/>
      <c r="R8" s="279"/>
      <c r="S8" s="279"/>
      <c r="T8" s="279"/>
      <c r="U8" s="279"/>
      <c r="V8" s="279"/>
      <c r="W8" s="279"/>
      <c r="X8" s="279"/>
      <c r="Y8" s="279"/>
      <c r="Z8" s="279"/>
      <c r="AA8" s="279"/>
      <c r="AB8" s="279"/>
      <c r="AC8" s="279"/>
      <c r="AD8" s="279"/>
      <c r="AE8" s="279"/>
      <c r="AF8" s="279"/>
      <c r="AG8" s="279"/>
      <c r="AH8" s="279"/>
      <c r="AI8" s="279"/>
      <c r="AJ8" s="279"/>
      <c r="AK8" s="279"/>
      <c r="AL8" s="279"/>
      <c r="AM8" s="279"/>
      <c r="AN8" s="279"/>
      <c r="AO8" s="279"/>
      <c r="AP8" s="279"/>
      <c r="AQ8" s="279"/>
      <c r="AR8" s="279"/>
      <c r="AS8" s="279"/>
      <c r="AT8" s="279"/>
      <c r="AU8" s="279"/>
      <c r="AV8" s="279"/>
      <c r="AW8" s="279"/>
      <c r="AX8" s="279"/>
      <c r="AY8" s="279"/>
      <c r="AZ8" s="279"/>
      <c r="BA8" s="279"/>
      <c r="BB8" s="279"/>
      <c r="BC8" s="279"/>
      <c r="BD8" s="279"/>
      <c r="BE8" s="279"/>
      <c r="BF8" s="279"/>
      <c r="BG8" s="279"/>
      <c r="BH8" s="279"/>
      <c r="BI8" s="279"/>
      <c r="BJ8" s="279"/>
      <c r="BK8" s="279"/>
      <c r="BL8" s="279"/>
      <c r="BM8" s="279"/>
      <c r="BN8" s="279"/>
      <c r="BO8" s="279"/>
      <c r="BP8" s="279"/>
      <c r="BQ8" s="279"/>
      <c r="BR8" s="279"/>
      <c r="BS8" s="279"/>
      <c r="BT8" s="279"/>
      <c r="BU8" s="279"/>
      <c r="BV8" s="279"/>
      <c r="BW8" s="279"/>
      <c r="BX8" s="279"/>
      <c r="BY8" s="279"/>
      <c r="BZ8" s="279"/>
      <c r="CA8" s="279"/>
      <c r="CB8" s="279"/>
      <c r="CC8" s="279"/>
      <c r="CD8" s="279"/>
      <c r="CE8" s="279"/>
      <c r="CF8" s="279"/>
      <c r="CG8" s="279"/>
      <c r="CH8" s="279"/>
      <c r="CI8" s="279"/>
      <c r="CJ8" s="279"/>
      <c r="CK8" s="279"/>
      <c r="CL8" s="279"/>
      <c r="CM8" s="279"/>
      <c r="CN8" s="279"/>
      <c r="CO8" s="279"/>
      <c r="CP8" s="279"/>
      <c r="CQ8" s="279"/>
      <c r="CR8" s="279"/>
      <c r="CS8" s="279"/>
      <c r="CT8" s="279"/>
      <c r="CU8" s="279"/>
      <c r="CV8" s="279"/>
      <c r="CW8" s="279"/>
      <c r="CX8" s="279"/>
      <c r="CY8" s="279"/>
      <c r="CZ8" s="279"/>
      <c r="DA8" s="279"/>
      <c r="DB8" s="279"/>
      <c r="DC8" s="279"/>
      <c r="DD8" s="279"/>
      <c r="DE8" s="279"/>
      <c r="DF8" s="279"/>
      <c r="DG8" s="279"/>
      <c r="DH8" s="279"/>
      <c r="DI8" s="279"/>
      <c r="DJ8" s="279"/>
      <c r="DK8" s="279"/>
    </row>
    <row r="9" spans="1:115" s="5" customFormat="1" ht="43.5" customHeight="1" x14ac:dyDescent="0.3">
      <c r="A9" s="259" t="s">
        <v>84</v>
      </c>
      <c r="B9" s="260">
        <v>13333.333329999999</v>
      </c>
      <c r="C9" s="260">
        <v>5293.53</v>
      </c>
      <c r="D9" s="260">
        <v>0</v>
      </c>
      <c r="E9" s="260">
        <v>0</v>
      </c>
      <c r="F9" s="260">
        <v>0</v>
      </c>
      <c r="G9" s="260">
        <v>0</v>
      </c>
      <c r="H9" s="260">
        <v>0</v>
      </c>
      <c r="I9" s="260">
        <v>0</v>
      </c>
      <c r="J9" s="260">
        <v>532.92999999999995</v>
      </c>
      <c r="K9" s="260">
        <v>0</v>
      </c>
      <c r="L9" s="260">
        <v>19159.79333</v>
      </c>
      <c r="M9" s="261"/>
      <c r="N9" s="279"/>
      <c r="O9" s="279"/>
      <c r="P9" s="279"/>
      <c r="Q9" s="279"/>
      <c r="R9" s="279"/>
      <c r="S9" s="279"/>
      <c r="T9" s="279"/>
      <c r="U9" s="279"/>
      <c r="V9" s="279"/>
      <c r="W9" s="279"/>
      <c r="X9" s="279"/>
      <c r="Y9" s="279"/>
      <c r="Z9" s="279"/>
      <c r="AA9" s="279"/>
      <c r="AB9" s="279"/>
      <c r="AC9" s="279"/>
      <c r="AD9" s="279"/>
      <c r="AE9" s="279"/>
      <c r="AF9" s="279"/>
      <c r="AG9" s="279"/>
      <c r="AH9" s="279"/>
      <c r="AI9" s="279"/>
      <c r="AJ9" s="279"/>
      <c r="AK9" s="279"/>
      <c r="AL9" s="279"/>
      <c r="AM9" s="279"/>
      <c r="AN9" s="279"/>
      <c r="AO9" s="279"/>
      <c r="AP9" s="279"/>
      <c r="AQ9" s="279"/>
      <c r="AR9" s="279"/>
      <c r="AS9" s="279"/>
      <c r="AT9" s="279"/>
      <c r="AU9" s="279"/>
      <c r="AV9" s="279"/>
      <c r="AW9" s="279"/>
      <c r="AX9" s="279"/>
      <c r="AY9" s="279"/>
      <c r="AZ9" s="279"/>
      <c r="BA9" s="279"/>
      <c r="BB9" s="279"/>
      <c r="BC9" s="279"/>
      <c r="BD9" s="279"/>
      <c r="BE9" s="279"/>
      <c r="BF9" s="279"/>
      <c r="BG9" s="279"/>
      <c r="BH9" s="279"/>
      <c r="BI9" s="279"/>
      <c r="BJ9" s="279"/>
      <c r="BK9" s="279"/>
      <c r="BL9" s="279"/>
      <c r="BM9" s="279"/>
      <c r="BN9" s="279"/>
      <c r="BO9" s="279"/>
      <c r="BP9" s="279"/>
      <c r="BQ9" s="279"/>
      <c r="BR9" s="279"/>
      <c r="BS9" s="279"/>
      <c r="BT9" s="279"/>
      <c r="BU9" s="279"/>
      <c r="BV9" s="279"/>
      <c r="BW9" s="279"/>
      <c r="BX9" s="279"/>
      <c r="BY9" s="279"/>
      <c r="BZ9" s="279"/>
      <c r="CA9" s="279"/>
      <c r="CB9" s="279"/>
      <c r="CC9" s="279"/>
      <c r="CD9" s="279"/>
      <c r="CE9" s="279"/>
      <c r="CF9" s="279"/>
      <c r="CG9" s="279"/>
      <c r="CH9" s="279"/>
      <c r="CI9" s="279"/>
      <c r="CJ9" s="279"/>
      <c r="CK9" s="279"/>
      <c r="CL9" s="279"/>
      <c r="CM9" s="279"/>
      <c r="CN9" s="279"/>
      <c r="CO9" s="279"/>
      <c r="CP9" s="279"/>
      <c r="CQ9" s="279"/>
      <c r="CR9" s="279"/>
      <c r="CS9" s="279"/>
      <c r="CT9" s="279"/>
      <c r="CU9" s="279"/>
      <c r="CV9" s="279"/>
      <c r="CW9" s="279"/>
      <c r="CX9" s="279"/>
      <c r="CY9" s="279"/>
      <c r="CZ9" s="279"/>
      <c r="DA9" s="279"/>
      <c r="DB9" s="279"/>
      <c r="DC9" s="279"/>
      <c r="DD9" s="279"/>
      <c r="DE9" s="279"/>
      <c r="DF9" s="279"/>
      <c r="DG9" s="279"/>
      <c r="DH9" s="279"/>
      <c r="DI9" s="279"/>
      <c r="DJ9" s="279"/>
      <c r="DK9" s="279"/>
    </row>
    <row r="10" spans="1:115" s="8" customFormat="1" ht="43.5" customHeight="1" x14ac:dyDescent="0.3">
      <c r="A10" s="254" t="s">
        <v>26</v>
      </c>
      <c r="B10" s="257">
        <v>0</v>
      </c>
      <c r="C10" s="257">
        <v>165.27</v>
      </c>
      <c r="D10" s="257">
        <v>0</v>
      </c>
      <c r="E10" s="257">
        <v>0</v>
      </c>
      <c r="F10" s="257">
        <v>0</v>
      </c>
      <c r="G10" s="257">
        <v>0</v>
      </c>
      <c r="H10" s="257">
        <v>0</v>
      </c>
      <c r="I10" s="257">
        <v>0</v>
      </c>
      <c r="J10" s="257">
        <v>0</v>
      </c>
      <c r="K10" s="257">
        <v>0</v>
      </c>
      <c r="L10" s="257">
        <v>165.27</v>
      </c>
      <c r="M10" s="262"/>
      <c r="N10" s="279"/>
      <c r="O10" s="279"/>
      <c r="P10" s="279"/>
      <c r="Q10" s="279"/>
      <c r="R10" s="279"/>
      <c r="S10" s="279"/>
      <c r="T10" s="279"/>
      <c r="U10" s="279"/>
      <c r="V10" s="279"/>
      <c r="W10" s="279"/>
      <c r="X10" s="279"/>
      <c r="Y10" s="279"/>
      <c r="Z10" s="279"/>
      <c r="AA10" s="279"/>
      <c r="AB10" s="279"/>
      <c r="AC10" s="279"/>
      <c r="AD10" s="279"/>
      <c r="AE10" s="279"/>
      <c r="AF10" s="279"/>
      <c r="AG10" s="279"/>
      <c r="AH10" s="279"/>
      <c r="AI10" s="279"/>
      <c r="AJ10" s="279"/>
      <c r="AK10" s="279"/>
      <c r="AL10" s="279"/>
      <c r="AM10" s="279"/>
      <c r="AN10" s="279"/>
      <c r="AO10" s="279"/>
      <c r="AP10" s="279"/>
      <c r="AQ10" s="279"/>
      <c r="AR10" s="279"/>
      <c r="AS10" s="279"/>
      <c r="AT10" s="279"/>
      <c r="AU10" s="279"/>
      <c r="AV10" s="279"/>
      <c r="AW10" s="279"/>
      <c r="AX10" s="279"/>
      <c r="AY10" s="279"/>
      <c r="AZ10" s="279"/>
      <c r="BA10" s="279"/>
      <c r="BB10" s="279"/>
      <c r="BC10" s="279"/>
      <c r="BD10" s="279"/>
      <c r="BE10" s="279"/>
      <c r="BF10" s="279"/>
      <c r="BG10" s="279"/>
      <c r="BH10" s="279"/>
      <c r="BI10" s="279"/>
      <c r="BJ10" s="279"/>
      <c r="BK10" s="279"/>
      <c r="BL10" s="279"/>
      <c r="BM10" s="279"/>
      <c r="BN10" s="279"/>
      <c r="BO10" s="279"/>
      <c r="BP10" s="279"/>
      <c r="BQ10" s="279"/>
      <c r="BR10" s="279"/>
      <c r="BS10" s="279"/>
      <c r="BT10" s="279"/>
      <c r="BU10" s="279"/>
      <c r="BV10" s="279"/>
      <c r="BW10" s="279"/>
      <c r="BX10" s="279"/>
      <c r="BY10" s="279"/>
      <c r="BZ10" s="279"/>
      <c r="CA10" s="279"/>
      <c r="CB10" s="279"/>
      <c r="CC10" s="279"/>
      <c r="CD10" s="279"/>
      <c r="CE10" s="279"/>
      <c r="CF10" s="279"/>
      <c r="CG10" s="279"/>
      <c r="CH10" s="279"/>
      <c r="CI10" s="279"/>
      <c r="CJ10" s="279"/>
      <c r="CK10" s="279"/>
      <c r="CL10" s="279"/>
      <c r="CM10" s="279"/>
      <c r="CN10" s="279"/>
      <c r="CO10" s="279"/>
      <c r="CP10" s="279"/>
      <c r="CQ10" s="279"/>
      <c r="CR10" s="279"/>
      <c r="CS10" s="279"/>
      <c r="CT10" s="279"/>
      <c r="CU10" s="279"/>
      <c r="CV10" s="279"/>
      <c r="CW10" s="279"/>
      <c r="CX10" s="279"/>
      <c r="CY10" s="279"/>
      <c r="CZ10" s="279"/>
      <c r="DA10" s="279"/>
      <c r="DB10" s="279"/>
      <c r="DC10" s="279"/>
      <c r="DD10" s="279"/>
      <c r="DE10" s="279"/>
      <c r="DF10" s="279"/>
      <c r="DG10" s="279"/>
      <c r="DH10" s="279"/>
      <c r="DI10" s="279"/>
      <c r="DJ10" s="279"/>
      <c r="DK10" s="279"/>
    </row>
    <row r="11" spans="1:115" s="5" customFormat="1" ht="43.5" customHeight="1" x14ac:dyDescent="0.3">
      <c r="A11" s="259" t="s">
        <v>83</v>
      </c>
      <c r="B11" s="260">
        <v>929.01556999999991</v>
      </c>
      <c r="C11" s="260">
        <v>509.3</v>
      </c>
      <c r="D11" s="260">
        <v>0</v>
      </c>
      <c r="E11" s="260">
        <v>0</v>
      </c>
      <c r="F11" s="260">
        <v>0</v>
      </c>
      <c r="G11" s="260">
        <v>0</v>
      </c>
      <c r="H11" s="260">
        <v>0</v>
      </c>
      <c r="I11" s="260">
        <v>0</v>
      </c>
      <c r="J11" s="260">
        <v>362.24</v>
      </c>
      <c r="K11" s="260">
        <v>0</v>
      </c>
      <c r="L11" s="260">
        <v>1800.55557</v>
      </c>
      <c r="M11" s="261"/>
      <c r="N11" s="279"/>
      <c r="O11" s="279"/>
      <c r="P11" s="279"/>
      <c r="Q11" s="279"/>
      <c r="R11" s="279"/>
      <c r="S11" s="279"/>
      <c r="T11" s="279"/>
      <c r="U11" s="279"/>
      <c r="V11" s="279"/>
      <c r="W11" s="279"/>
      <c r="X11" s="279"/>
      <c r="Y11" s="279"/>
      <c r="Z11" s="279"/>
      <c r="AA11" s="279"/>
      <c r="AB11" s="279"/>
      <c r="AC11" s="279"/>
      <c r="AD11" s="279"/>
      <c r="AE11" s="279"/>
      <c r="AF11" s="279"/>
      <c r="AG11" s="279"/>
      <c r="AH11" s="279"/>
      <c r="AI11" s="279"/>
      <c r="AJ11" s="279"/>
      <c r="AK11" s="279"/>
      <c r="AL11" s="279"/>
      <c r="AM11" s="279"/>
      <c r="AN11" s="279"/>
      <c r="AO11" s="279"/>
      <c r="AP11" s="279"/>
      <c r="AQ11" s="279"/>
      <c r="AR11" s="279"/>
      <c r="AS11" s="279"/>
      <c r="AT11" s="279"/>
      <c r="AU11" s="279"/>
      <c r="AV11" s="279"/>
      <c r="AW11" s="279"/>
      <c r="AX11" s="279"/>
      <c r="AY11" s="279"/>
      <c r="AZ11" s="279"/>
      <c r="BA11" s="279"/>
      <c r="BB11" s="279"/>
      <c r="BC11" s="279"/>
      <c r="BD11" s="279"/>
      <c r="BE11" s="279"/>
      <c r="BF11" s="279"/>
      <c r="BG11" s="279"/>
      <c r="BH11" s="279"/>
      <c r="BI11" s="279"/>
      <c r="BJ11" s="279"/>
      <c r="BK11" s="279"/>
      <c r="BL11" s="279"/>
      <c r="BM11" s="279"/>
      <c r="BN11" s="279"/>
      <c r="BO11" s="279"/>
      <c r="BP11" s="279"/>
      <c r="BQ11" s="279"/>
      <c r="BR11" s="279"/>
      <c r="BS11" s="279"/>
      <c r="BT11" s="279"/>
      <c r="BU11" s="279"/>
      <c r="BV11" s="279"/>
      <c r="BW11" s="279"/>
      <c r="BX11" s="279"/>
      <c r="BY11" s="279"/>
      <c r="BZ11" s="279"/>
      <c r="CA11" s="279"/>
      <c r="CB11" s="279"/>
      <c r="CC11" s="279"/>
      <c r="CD11" s="279"/>
      <c r="CE11" s="279"/>
      <c r="CF11" s="279"/>
      <c r="CG11" s="279"/>
      <c r="CH11" s="279"/>
      <c r="CI11" s="279"/>
      <c r="CJ11" s="279"/>
      <c r="CK11" s="279"/>
      <c r="CL11" s="279"/>
      <c r="CM11" s="279"/>
      <c r="CN11" s="279"/>
      <c r="CO11" s="279"/>
      <c r="CP11" s="279"/>
      <c r="CQ11" s="279"/>
      <c r="CR11" s="279"/>
      <c r="CS11" s="279"/>
      <c r="CT11" s="279"/>
      <c r="CU11" s="279"/>
      <c r="CV11" s="279"/>
      <c r="CW11" s="279"/>
      <c r="CX11" s="279"/>
      <c r="CY11" s="279"/>
      <c r="CZ11" s="279"/>
      <c r="DA11" s="279"/>
      <c r="DB11" s="279"/>
      <c r="DC11" s="279"/>
      <c r="DD11" s="279"/>
      <c r="DE11" s="279"/>
      <c r="DF11" s="279"/>
      <c r="DG11" s="279"/>
      <c r="DH11" s="279"/>
      <c r="DI11" s="279"/>
      <c r="DJ11" s="279"/>
      <c r="DK11" s="279"/>
    </row>
    <row r="12" spans="1:115" s="8" customFormat="1" ht="43.5" customHeight="1" x14ac:dyDescent="0.3">
      <c r="A12" s="254"/>
      <c r="B12" s="256"/>
      <c r="C12" s="255"/>
      <c r="D12" s="255"/>
      <c r="E12" s="255"/>
      <c r="F12" s="255"/>
      <c r="G12" s="255"/>
      <c r="H12" s="255"/>
      <c r="I12" s="255"/>
      <c r="J12" s="255"/>
      <c r="K12" s="257"/>
      <c r="L12" s="257"/>
      <c r="M12" s="262"/>
      <c r="N12" s="279"/>
      <c r="O12" s="279"/>
      <c r="P12" s="279"/>
      <c r="Q12" s="279"/>
      <c r="R12" s="279"/>
      <c r="S12" s="279"/>
      <c r="T12" s="279"/>
      <c r="U12" s="279"/>
      <c r="V12" s="279"/>
      <c r="W12" s="279"/>
      <c r="X12" s="279"/>
      <c r="Y12" s="279"/>
      <c r="Z12" s="279"/>
      <c r="AA12" s="279"/>
      <c r="AB12" s="279"/>
      <c r="AC12" s="279"/>
      <c r="AD12" s="279"/>
      <c r="AE12" s="279"/>
      <c r="AF12" s="279"/>
      <c r="AG12" s="279"/>
      <c r="AH12" s="279"/>
      <c r="AI12" s="279"/>
      <c r="AJ12" s="279"/>
      <c r="AK12" s="279"/>
      <c r="AL12" s="279"/>
      <c r="AM12" s="279"/>
      <c r="AN12" s="279"/>
      <c r="AO12" s="279"/>
      <c r="AP12" s="279"/>
      <c r="AQ12" s="279"/>
      <c r="AR12" s="279"/>
      <c r="AS12" s="279"/>
      <c r="AT12" s="279"/>
      <c r="AU12" s="279"/>
      <c r="AV12" s="279"/>
      <c r="AW12" s="279"/>
      <c r="AX12" s="279"/>
      <c r="AY12" s="279"/>
      <c r="AZ12" s="279"/>
      <c r="BA12" s="279"/>
      <c r="BB12" s="279"/>
      <c r="BC12" s="279"/>
      <c r="BD12" s="279"/>
      <c r="BE12" s="279"/>
      <c r="BF12" s="279"/>
      <c r="BG12" s="279"/>
      <c r="BH12" s="279"/>
      <c r="BI12" s="279"/>
      <c r="BJ12" s="279"/>
      <c r="BK12" s="279"/>
      <c r="BL12" s="279"/>
      <c r="BM12" s="279"/>
      <c r="BN12" s="279"/>
      <c r="BO12" s="279"/>
      <c r="BP12" s="279"/>
      <c r="BQ12" s="279"/>
      <c r="BR12" s="279"/>
      <c r="BS12" s="279"/>
      <c r="BT12" s="279"/>
      <c r="BU12" s="279"/>
      <c r="BV12" s="279"/>
      <c r="BW12" s="279"/>
      <c r="BX12" s="279"/>
      <c r="BY12" s="279"/>
      <c r="BZ12" s="279"/>
      <c r="CA12" s="279"/>
      <c r="CB12" s="279"/>
      <c r="CC12" s="279"/>
      <c r="CD12" s="279"/>
      <c r="CE12" s="279"/>
      <c r="CF12" s="279"/>
      <c r="CG12" s="279"/>
      <c r="CH12" s="279"/>
      <c r="CI12" s="279"/>
      <c r="CJ12" s="279"/>
      <c r="CK12" s="279"/>
      <c r="CL12" s="279"/>
      <c r="CM12" s="279"/>
      <c r="CN12" s="279"/>
      <c r="CO12" s="279"/>
      <c r="CP12" s="279"/>
      <c r="CQ12" s="279"/>
      <c r="CR12" s="279"/>
      <c r="CS12" s="279"/>
      <c r="CT12" s="279"/>
      <c r="CU12" s="279"/>
      <c r="CV12" s="279"/>
      <c r="CW12" s="279"/>
      <c r="CX12" s="279"/>
      <c r="CY12" s="279"/>
      <c r="CZ12" s="279"/>
      <c r="DA12" s="279"/>
      <c r="DB12" s="279"/>
      <c r="DC12" s="279"/>
      <c r="DD12" s="279"/>
      <c r="DE12" s="279"/>
      <c r="DF12" s="279"/>
      <c r="DG12" s="279"/>
      <c r="DH12" s="279"/>
      <c r="DI12" s="279"/>
      <c r="DJ12" s="279"/>
      <c r="DK12" s="279"/>
    </row>
    <row r="13" spans="1:115" s="5" customFormat="1" ht="43.5" customHeight="1" x14ac:dyDescent="0.3">
      <c r="A13" s="259" t="s">
        <v>32</v>
      </c>
      <c r="B13" s="263">
        <v>44812.010060000001</v>
      </c>
      <c r="C13" s="263">
        <v>5220.03953</v>
      </c>
      <c r="D13" s="263">
        <v>13809.60313</v>
      </c>
      <c r="E13" s="260">
        <v>0</v>
      </c>
      <c r="F13" s="263">
        <v>78.582489999999993</v>
      </c>
      <c r="G13" s="263">
        <v>207.43495000000001</v>
      </c>
      <c r="H13" s="260">
        <v>0</v>
      </c>
      <c r="I13" s="263">
        <v>-36.856169999999999</v>
      </c>
      <c r="J13" s="263">
        <v>448.44607000000002</v>
      </c>
      <c r="K13" s="260">
        <v>0</v>
      </c>
      <c r="L13" s="260">
        <v>64539.260060000001</v>
      </c>
      <c r="M13" s="261"/>
      <c r="N13" s="279"/>
      <c r="O13" s="279"/>
      <c r="P13" s="279"/>
      <c r="Q13" s="279"/>
      <c r="R13" s="279"/>
      <c r="S13" s="279"/>
      <c r="T13" s="279"/>
      <c r="U13" s="279"/>
      <c r="V13" s="279"/>
      <c r="W13" s="279"/>
      <c r="X13" s="279"/>
      <c r="Y13" s="279"/>
      <c r="Z13" s="279"/>
      <c r="AA13" s="279"/>
      <c r="AB13" s="279"/>
      <c r="AC13" s="279"/>
      <c r="AD13" s="279"/>
      <c r="AE13" s="279"/>
      <c r="AF13" s="279"/>
      <c r="AG13" s="279"/>
      <c r="AH13" s="279"/>
      <c r="AI13" s="279"/>
      <c r="AJ13" s="279"/>
      <c r="AK13" s="279"/>
      <c r="AL13" s="279"/>
      <c r="AM13" s="279"/>
      <c r="AN13" s="279"/>
      <c r="AO13" s="279"/>
      <c r="AP13" s="279"/>
      <c r="AQ13" s="279"/>
      <c r="AR13" s="279"/>
      <c r="AS13" s="279"/>
      <c r="AT13" s="279"/>
      <c r="AU13" s="279"/>
      <c r="AV13" s="279"/>
      <c r="AW13" s="279"/>
      <c r="AX13" s="279"/>
      <c r="AY13" s="279"/>
      <c r="AZ13" s="279"/>
      <c r="BA13" s="279"/>
      <c r="BB13" s="279"/>
      <c r="BC13" s="279"/>
      <c r="BD13" s="279"/>
      <c r="BE13" s="279"/>
      <c r="BF13" s="279"/>
      <c r="BG13" s="279"/>
      <c r="BH13" s="279"/>
      <c r="BI13" s="279"/>
      <c r="BJ13" s="279"/>
      <c r="BK13" s="279"/>
      <c r="BL13" s="279"/>
      <c r="BM13" s="279"/>
      <c r="BN13" s="279"/>
      <c r="BO13" s="279"/>
      <c r="BP13" s="279"/>
      <c r="BQ13" s="279"/>
      <c r="BR13" s="279"/>
      <c r="BS13" s="279"/>
      <c r="BT13" s="279"/>
      <c r="BU13" s="279"/>
      <c r="BV13" s="279"/>
      <c r="BW13" s="279"/>
      <c r="BX13" s="279"/>
      <c r="BY13" s="279"/>
      <c r="BZ13" s="279"/>
      <c r="CA13" s="279"/>
      <c r="CB13" s="279"/>
      <c r="CC13" s="279"/>
      <c r="CD13" s="279"/>
      <c r="CE13" s="279"/>
      <c r="CF13" s="279"/>
      <c r="CG13" s="279"/>
      <c r="CH13" s="279"/>
      <c r="CI13" s="279"/>
      <c r="CJ13" s="279"/>
      <c r="CK13" s="279"/>
      <c r="CL13" s="279"/>
      <c r="CM13" s="279"/>
      <c r="CN13" s="279"/>
      <c r="CO13" s="279"/>
      <c r="CP13" s="279"/>
      <c r="CQ13" s="279"/>
      <c r="CR13" s="279"/>
      <c r="CS13" s="279"/>
      <c r="CT13" s="279"/>
      <c r="CU13" s="279"/>
      <c r="CV13" s="279"/>
      <c r="CW13" s="279"/>
      <c r="CX13" s="279"/>
      <c r="CY13" s="279"/>
      <c r="CZ13" s="279"/>
      <c r="DA13" s="279"/>
      <c r="DB13" s="279"/>
      <c r="DC13" s="279"/>
      <c r="DD13" s="279"/>
      <c r="DE13" s="279"/>
      <c r="DF13" s="279"/>
      <c r="DG13" s="279"/>
      <c r="DH13" s="279"/>
      <c r="DI13" s="279"/>
      <c r="DJ13" s="279"/>
      <c r="DK13" s="279"/>
    </row>
    <row r="14" spans="1:115" s="8" customFormat="1" ht="43.5" customHeight="1" x14ac:dyDescent="0.3">
      <c r="A14" s="254" t="s">
        <v>28</v>
      </c>
      <c r="B14" s="257">
        <v>1495.57</v>
      </c>
      <c r="C14" s="257">
        <v>165.29</v>
      </c>
      <c r="D14" s="257">
        <v>0</v>
      </c>
      <c r="E14" s="257">
        <v>0</v>
      </c>
      <c r="F14" s="257">
        <v>0</v>
      </c>
      <c r="G14" s="257">
        <v>0</v>
      </c>
      <c r="H14" s="257">
        <v>0</v>
      </c>
      <c r="I14" s="257">
        <v>0</v>
      </c>
      <c r="J14" s="257">
        <v>0</v>
      </c>
      <c r="K14" s="257">
        <v>0</v>
      </c>
      <c r="L14" s="257">
        <v>1660.86</v>
      </c>
      <c r="M14" s="262"/>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279"/>
      <c r="AM14" s="279"/>
      <c r="AN14" s="279"/>
      <c r="AO14" s="279"/>
      <c r="AP14" s="279"/>
      <c r="AQ14" s="279"/>
      <c r="AR14" s="279"/>
      <c r="AS14" s="279"/>
      <c r="AT14" s="279"/>
      <c r="AU14" s="279"/>
      <c r="AV14" s="279"/>
      <c r="AW14" s="279"/>
      <c r="AX14" s="279"/>
      <c r="AY14" s="279"/>
      <c r="AZ14" s="279"/>
      <c r="BA14" s="279"/>
      <c r="BB14" s="279"/>
      <c r="BC14" s="279"/>
      <c r="BD14" s="279"/>
      <c r="BE14" s="279"/>
      <c r="BF14" s="279"/>
      <c r="BG14" s="279"/>
      <c r="BH14" s="279"/>
      <c r="BI14" s="279"/>
      <c r="BJ14" s="279"/>
      <c r="BK14" s="279"/>
      <c r="BL14" s="279"/>
      <c r="BM14" s="279"/>
      <c r="BN14" s="279"/>
      <c r="BO14" s="279"/>
      <c r="BP14" s="279"/>
      <c r="BQ14" s="279"/>
      <c r="BR14" s="279"/>
      <c r="BS14" s="279"/>
      <c r="BT14" s="279"/>
      <c r="BU14" s="279"/>
      <c r="BV14" s="279"/>
      <c r="BW14" s="279"/>
      <c r="BX14" s="279"/>
      <c r="BY14" s="279"/>
      <c r="BZ14" s="279"/>
      <c r="CA14" s="279"/>
      <c r="CB14" s="279"/>
      <c r="CC14" s="279"/>
      <c r="CD14" s="279"/>
      <c r="CE14" s="279"/>
      <c r="CF14" s="279"/>
      <c r="CG14" s="279"/>
      <c r="CH14" s="279"/>
      <c r="CI14" s="279"/>
      <c r="CJ14" s="279"/>
      <c r="CK14" s="279"/>
      <c r="CL14" s="279"/>
      <c r="CM14" s="279"/>
      <c r="CN14" s="279"/>
      <c r="CO14" s="279"/>
      <c r="CP14" s="279"/>
      <c r="CQ14" s="279"/>
      <c r="CR14" s="279"/>
      <c r="CS14" s="279"/>
      <c r="CT14" s="279"/>
      <c r="CU14" s="279"/>
      <c r="CV14" s="279"/>
      <c r="CW14" s="279"/>
      <c r="CX14" s="279"/>
      <c r="CY14" s="279"/>
      <c r="CZ14" s="279"/>
      <c r="DA14" s="279"/>
      <c r="DB14" s="279"/>
      <c r="DC14" s="279"/>
      <c r="DD14" s="279"/>
      <c r="DE14" s="279"/>
      <c r="DF14" s="279"/>
      <c r="DG14" s="279"/>
      <c r="DH14" s="279"/>
      <c r="DI14" s="279"/>
      <c r="DJ14" s="279"/>
      <c r="DK14" s="279"/>
    </row>
    <row r="15" spans="1:115" s="5" customFormat="1" ht="43.5" customHeight="1" x14ac:dyDescent="0.3">
      <c r="A15" s="259" t="s">
        <v>29</v>
      </c>
      <c r="B15" s="260">
        <v>0</v>
      </c>
      <c r="C15" s="260">
        <v>0</v>
      </c>
      <c r="D15" s="260">
        <v>0</v>
      </c>
      <c r="E15" s="260">
        <v>0</v>
      </c>
      <c r="F15" s="260">
        <v>0</v>
      </c>
      <c r="G15" s="260">
        <v>0</v>
      </c>
      <c r="H15" s="260">
        <v>0</v>
      </c>
      <c r="I15" s="260">
        <v>0</v>
      </c>
      <c r="J15" s="260">
        <v>0</v>
      </c>
      <c r="K15" s="260">
        <v>0</v>
      </c>
      <c r="L15" s="260">
        <v>0</v>
      </c>
      <c r="M15" s="261"/>
      <c r="N15" s="279"/>
      <c r="O15" s="279"/>
      <c r="P15" s="279"/>
      <c r="Q15" s="279"/>
      <c r="R15" s="279"/>
      <c r="S15" s="279"/>
      <c r="T15" s="279"/>
      <c r="U15" s="279"/>
      <c r="V15" s="279"/>
      <c r="W15" s="279"/>
      <c r="X15" s="279"/>
      <c r="Y15" s="279"/>
      <c r="Z15" s="279"/>
      <c r="AA15" s="279"/>
      <c r="AB15" s="279"/>
      <c r="AC15" s="279"/>
      <c r="AD15" s="279"/>
      <c r="AE15" s="279"/>
      <c r="AF15" s="279"/>
      <c r="AG15" s="279"/>
      <c r="AH15" s="279"/>
      <c r="AI15" s="279"/>
      <c r="AJ15" s="279"/>
      <c r="AK15" s="279"/>
      <c r="AL15" s="279"/>
      <c r="AM15" s="279"/>
      <c r="AN15" s="279"/>
      <c r="AO15" s="279"/>
      <c r="AP15" s="279"/>
      <c r="AQ15" s="279"/>
      <c r="AR15" s="279"/>
      <c r="AS15" s="279"/>
      <c r="AT15" s="279"/>
      <c r="AU15" s="279"/>
      <c r="AV15" s="279"/>
      <c r="AW15" s="279"/>
      <c r="AX15" s="279"/>
      <c r="AY15" s="279"/>
      <c r="AZ15" s="279"/>
      <c r="BA15" s="279"/>
      <c r="BB15" s="279"/>
      <c r="BC15" s="279"/>
      <c r="BD15" s="279"/>
      <c r="BE15" s="279"/>
      <c r="BF15" s="279"/>
      <c r="BG15" s="279"/>
      <c r="BH15" s="279"/>
      <c r="BI15" s="279"/>
      <c r="BJ15" s="279"/>
      <c r="BK15" s="279"/>
      <c r="BL15" s="279"/>
      <c r="BM15" s="279"/>
      <c r="BN15" s="279"/>
      <c r="BO15" s="279"/>
      <c r="BP15" s="279"/>
      <c r="BQ15" s="279"/>
      <c r="BR15" s="279"/>
      <c r="BS15" s="279"/>
      <c r="BT15" s="279"/>
      <c r="BU15" s="279"/>
      <c r="BV15" s="279"/>
      <c r="BW15" s="279"/>
      <c r="BX15" s="279"/>
      <c r="BY15" s="279"/>
      <c r="BZ15" s="279"/>
      <c r="CA15" s="279"/>
      <c r="CB15" s="279"/>
      <c r="CC15" s="279"/>
      <c r="CD15" s="279"/>
      <c r="CE15" s="279"/>
      <c r="CF15" s="279"/>
      <c r="CG15" s="279"/>
      <c r="CH15" s="279"/>
      <c r="CI15" s="279"/>
      <c r="CJ15" s="279"/>
      <c r="CK15" s="279"/>
      <c r="CL15" s="279"/>
      <c r="CM15" s="279"/>
      <c r="CN15" s="279"/>
      <c r="CO15" s="279"/>
      <c r="CP15" s="279"/>
      <c r="CQ15" s="279"/>
      <c r="CR15" s="279"/>
      <c r="CS15" s="279"/>
      <c r="CT15" s="279"/>
      <c r="CU15" s="279"/>
      <c r="CV15" s="279"/>
      <c r="CW15" s="279"/>
      <c r="CX15" s="279"/>
      <c r="CY15" s="279"/>
      <c r="CZ15" s="279"/>
      <c r="DA15" s="279"/>
      <c r="DB15" s="279"/>
      <c r="DC15" s="279"/>
      <c r="DD15" s="279"/>
      <c r="DE15" s="279"/>
      <c r="DF15" s="279"/>
      <c r="DG15" s="279"/>
      <c r="DH15" s="279"/>
      <c r="DI15" s="279"/>
      <c r="DJ15" s="279"/>
      <c r="DK15" s="279"/>
    </row>
    <row r="16" spans="1:115" s="8" customFormat="1" ht="43.5" customHeight="1" x14ac:dyDescent="0.3">
      <c r="A16" s="254" t="s">
        <v>27</v>
      </c>
      <c r="B16" s="255">
        <v>593.52</v>
      </c>
      <c r="C16" s="255">
        <v>0</v>
      </c>
      <c r="D16" s="255">
        <v>9.24</v>
      </c>
      <c r="E16" s="255">
        <v>0</v>
      </c>
      <c r="F16" s="255">
        <v>0</v>
      </c>
      <c r="G16" s="255">
        <v>0</v>
      </c>
      <c r="H16" s="255">
        <v>615.75</v>
      </c>
      <c r="I16" s="256">
        <v>-1.34</v>
      </c>
      <c r="J16" s="255">
        <v>0</v>
      </c>
      <c r="K16" s="257">
        <v>0</v>
      </c>
      <c r="L16" s="257">
        <v>1217.17</v>
      </c>
      <c r="M16" s="262"/>
      <c r="N16" s="279"/>
      <c r="O16" s="279"/>
      <c r="P16" s="279"/>
      <c r="Q16" s="279"/>
      <c r="R16" s="279"/>
      <c r="S16" s="279"/>
      <c r="T16" s="279"/>
      <c r="U16" s="279"/>
      <c r="V16" s="279"/>
      <c r="W16" s="279"/>
      <c r="X16" s="279"/>
      <c r="Y16" s="279"/>
      <c r="Z16" s="279"/>
      <c r="AA16" s="279"/>
      <c r="AB16" s="279"/>
      <c r="AC16" s="279"/>
      <c r="AD16" s="279"/>
      <c r="AE16" s="279"/>
      <c r="AF16" s="279"/>
      <c r="AG16" s="279"/>
      <c r="AH16" s="279"/>
      <c r="AI16" s="279"/>
      <c r="AJ16" s="279"/>
      <c r="AK16" s="279"/>
      <c r="AL16" s="279"/>
      <c r="AM16" s="279"/>
      <c r="AN16" s="279"/>
      <c r="AO16" s="279"/>
      <c r="AP16" s="279"/>
      <c r="AQ16" s="279"/>
      <c r="AR16" s="279"/>
      <c r="AS16" s="279"/>
      <c r="AT16" s="279"/>
      <c r="AU16" s="279"/>
      <c r="AV16" s="279"/>
      <c r="AW16" s="279"/>
      <c r="AX16" s="279"/>
      <c r="AY16" s="279"/>
      <c r="AZ16" s="279"/>
      <c r="BA16" s="279"/>
      <c r="BB16" s="279"/>
      <c r="BC16" s="279"/>
      <c r="BD16" s="279"/>
      <c r="BE16" s="279"/>
      <c r="BF16" s="279"/>
      <c r="BG16" s="279"/>
      <c r="BH16" s="279"/>
      <c r="BI16" s="279"/>
      <c r="BJ16" s="279"/>
      <c r="BK16" s="279"/>
      <c r="BL16" s="279"/>
      <c r="BM16" s="279"/>
      <c r="BN16" s="279"/>
      <c r="BO16" s="279"/>
      <c r="BP16" s="279"/>
      <c r="BQ16" s="279"/>
      <c r="BR16" s="279"/>
      <c r="BS16" s="279"/>
      <c r="BT16" s="279"/>
      <c r="BU16" s="279"/>
      <c r="BV16" s="279"/>
      <c r="BW16" s="279"/>
      <c r="BX16" s="279"/>
      <c r="BY16" s="279"/>
      <c r="BZ16" s="279"/>
      <c r="CA16" s="279"/>
      <c r="CB16" s="279"/>
      <c r="CC16" s="279"/>
      <c r="CD16" s="279"/>
      <c r="CE16" s="279"/>
      <c r="CF16" s="279"/>
      <c r="CG16" s="279"/>
      <c r="CH16" s="279"/>
      <c r="CI16" s="279"/>
      <c r="CJ16" s="279"/>
      <c r="CK16" s="279"/>
      <c r="CL16" s="279"/>
      <c r="CM16" s="279"/>
      <c r="CN16" s="279"/>
      <c r="CO16" s="279"/>
      <c r="CP16" s="279"/>
      <c r="CQ16" s="279"/>
      <c r="CR16" s="279"/>
      <c r="CS16" s="279"/>
      <c r="CT16" s="279"/>
      <c r="CU16" s="279"/>
      <c r="CV16" s="279"/>
      <c r="CW16" s="279"/>
      <c r="CX16" s="279"/>
      <c r="CY16" s="279"/>
      <c r="CZ16" s="279"/>
      <c r="DA16" s="279"/>
      <c r="DB16" s="279"/>
      <c r="DC16" s="279"/>
      <c r="DD16" s="279"/>
      <c r="DE16" s="279"/>
      <c r="DF16" s="279"/>
      <c r="DG16" s="279"/>
      <c r="DH16" s="279"/>
      <c r="DI16" s="279"/>
      <c r="DJ16" s="279"/>
      <c r="DK16" s="279"/>
    </row>
    <row r="17" spans="1:115" s="11" customFormat="1" ht="43.5" customHeight="1" x14ac:dyDescent="0.3">
      <c r="A17" s="254"/>
      <c r="B17" s="264"/>
      <c r="C17" s="264"/>
      <c r="D17" s="264"/>
      <c r="E17" s="255"/>
      <c r="F17" s="264"/>
      <c r="G17" s="264"/>
      <c r="H17" s="264"/>
      <c r="I17" s="264"/>
      <c r="J17" s="264"/>
      <c r="K17" s="264"/>
      <c r="L17" s="257"/>
      <c r="M17" s="262"/>
      <c r="N17" s="283"/>
      <c r="O17" s="283"/>
      <c r="P17" s="283"/>
      <c r="Q17" s="283"/>
      <c r="R17" s="283"/>
      <c r="S17" s="283"/>
      <c r="T17" s="283"/>
      <c r="U17" s="283"/>
      <c r="V17" s="283"/>
      <c r="W17" s="283"/>
      <c r="X17" s="283"/>
      <c r="Y17" s="283"/>
      <c r="Z17" s="283"/>
      <c r="AA17" s="283"/>
      <c r="AB17" s="283"/>
      <c r="AC17" s="283"/>
      <c r="AD17" s="283"/>
      <c r="AE17" s="283"/>
      <c r="AF17" s="283"/>
      <c r="AG17" s="283"/>
      <c r="AH17" s="283"/>
      <c r="AI17" s="283"/>
      <c r="AJ17" s="283"/>
      <c r="AK17" s="283"/>
      <c r="AL17" s="283"/>
      <c r="AM17" s="283"/>
      <c r="AN17" s="283"/>
      <c r="AO17" s="283"/>
      <c r="AP17" s="283"/>
      <c r="AQ17" s="283"/>
      <c r="AR17" s="283"/>
      <c r="AS17" s="283"/>
      <c r="AT17" s="283"/>
      <c r="AU17" s="283"/>
      <c r="AV17" s="283"/>
      <c r="AW17" s="283"/>
      <c r="AX17" s="283"/>
      <c r="AY17" s="283"/>
      <c r="AZ17" s="283"/>
      <c r="BA17" s="283"/>
      <c r="BB17" s="283"/>
      <c r="BC17" s="283"/>
      <c r="BD17" s="283"/>
      <c r="BE17" s="283"/>
      <c r="BF17" s="283"/>
      <c r="BG17" s="283"/>
      <c r="BH17" s="283"/>
      <c r="BI17" s="283"/>
      <c r="BJ17" s="283"/>
      <c r="BK17" s="283"/>
      <c r="BL17" s="283"/>
      <c r="BM17" s="283"/>
      <c r="BN17" s="283"/>
      <c r="BO17" s="283"/>
      <c r="BP17" s="283"/>
      <c r="BQ17" s="283"/>
      <c r="BR17" s="283"/>
      <c r="BS17" s="283"/>
      <c r="BT17" s="283"/>
      <c r="BU17" s="283"/>
      <c r="BV17" s="283"/>
      <c r="BW17" s="283"/>
      <c r="BX17" s="283"/>
      <c r="BY17" s="283"/>
      <c r="BZ17" s="283"/>
      <c r="CA17" s="283"/>
      <c r="CB17" s="283"/>
      <c r="CC17" s="283"/>
      <c r="CD17" s="283"/>
      <c r="CE17" s="283"/>
      <c r="CF17" s="283"/>
      <c r="CG17" s="283"/>
      <c r="CH17" s="283"/>
      <c r="CI17" s="283"/>
      <c r="CJ17" s="283"/>
      <c r="CK17" s="283"/>
      <c r="CL17" s="283"/>
      <c r="CM17" s="283"/>
      <c r="CN17" s="283"/>
      <c r="CO17" s="283"/>
      <c r="CP17" s="283"/>
      <c r="CQ17" s="283"/>
      <c r="CR17" s="283"/>
      <c r="CS17" s="283"/>
      <c r="CT17" s="283"/>
      <c r="CU17" s="283"/>
      <c r="CV17" s="283"/>
      <c r="CW17" s="283"/>
      <c r="CX17" s="283"/>
      <c r="CY17" s="283"/>
      <c r="CZ17" s="283"/>
      <c r="DA17" s="283"/>
      <c r="DB17" s="283"/>
      <c r="DC17" s="283"/>
      <c r="DD17" s="283"/>
      <c r="DE17" s="283"/>
      <c r="DF17" s="283"/>
      <c r="DG17" s="283"/>
      <c r="DH17" s="283"/>
      <c r="DI17" s="283"/>
      <c r="DJ17" s="283"/>
      <c r="DK17" s="283"/>
    </row>
    <row r="18" spans="1:115" s="8" customFormat="1" ht="43.5" customHeight="1" x14ac:dyDescent="0.3">
      <c r="A18" s="265" t="s">
        <v>154</v>
      </c>
      <c r="B18" s="266">
        <v>9107.39</v>
      </c>
      <c r="C18" s="266">
        <v>4221.8</v>
      </c>
      <c r="D18" s="266">
        <v>0</v>
      </c>
      <c r="E18" s="266">
        <v>0</v>
      </c>
      <c r="F18" s="266">
        <v>0</v>
      </c>
      <c r="G18" s="266">
        <v>0</v>
      </c>
      <c r="H18" s="266">
        <v>0</v>
      </c>
      <c r="I18" s="266">
        <v>-226.71</v>
      </c>
      <c r="J18" s="266">
        <v>1157.7100000000901</v>
      </c>
      <c r="K18" s="266">
        <v>0</v>
      </c>
      <c r="L18" s="266">
        <v>14260.190000000088</v>
      </c>
      <c r="M18" s="253">
        <v>4.9679618428945249E-2</v>
      </c>
      <c r="N18" s="279"/>
      <c r="O18" s="279"/>
      <c r="P18" s="279"/>
      <c r="Q18" s="279"/>
      <c r="R18" s="279"/>
      <c r="S18" s="279"/>
      <c r="T18" s="279"/>
      <c r="U18" s="279"/>
      <c r="V18" s="279"/>
      <c r="W18" s="279"/>
      <c r="X18" s="279"/>
      <c r="Y18" s="279"/>
      <c r="Z18" s="279"/>
      <c r="AA18" s="279"/>
      <c r="AB18" s="279"/>
      <c r="AC18" s="279"/>
      <c r="AD18" s="279"/>
      <c r="AE18" s="279"/>
      <c r="AF18" s="279"/>
      <c r="AG18" s="279"/>
      <c r="AH18" s="279"/>
      <c r="AI18" s="279"/>
      <c r="AJ18" s="279"/>
      <c r="AK18" s="279"/>
      <c r="AL18" s="279"/>
      <c r="AM18" s="279"/>
      <c r="AN18" s="279"/>
      <c r="AO18" s="279"/>
      <c r="AP18" s="279"/>
      <c r="AQ18" s="279"/>
      <c r="AR18" s="279"/>
      <c r="AS18" s="279"/>
      <c r="AT18" s="279"/>
      <c r="AU18" s="279"/>
      <c r="AV18" s="279"/>
      <c r="AW18" s="279"/>
      <c r="AX18" s="279"/>
      <c r="AY18" s="279"/>
      <c r="AZ18" s="279"/>
      <c r="BA18" s="279"/>
      <c r="BB18" s="279"/>
      <c r="BC18" s="279"/>
      <c r="BD18" s="279"/>
      <c r="BE18" s="279"/>
      <c r="BF18" s="279"/>
      <c r="BG18" s="279"/>
      <c r="BH18" s="279"/>
      <c r="BI18" s="279"/>
      <c r="BJ18" s="279"/>
      <c r="BK18" s="279"/>
      <c r="BL18" s="279"/>
      <c r="BM18" s="279"/>
      <c r="BN18" s="279"/>
      <c r="BO18" s="279"/>
      <c r="BP18" s="279"/>
      <c r="BQ18" s="279"/>
      <c r="BR18" s="279"/>
      <c r="BS18" s="279"/>
      <c r="BT18" s="279"/>
      <c r="BU18" s="279"/>
      <c r="BV18" s="279"/>
      <c r="BW18" s="279"/>
      <c r="BX18" s="279"/>
      <c r="BY18" s="279"/>
      <c r="BZ18" s="279"/>
      <c r="CA18" s="279"/>
      <c r="CB18" s="279"/>
      <c r="CC18" s="279"/>
      <c r="CD18" s="279"/>
      <c r="CE18" s="279"/>
      <c r="CF18" s="279"/>
      <c r="CG18" s="279"/>
      <c r="CH18" s="279"/>
      <c r="CI18" s="279"/>
      <c r="CJ18" s="279"/>
      <c r="CK18" s="279"/>
      <c r="CL18" s="279"/>
      <c r="CM18" s="279"/>
      <c r="CN18" s="279"/>
      <c r="CO18" s="279"/>
      <c r="CP18" s="279"/>
      <c r="CQ18" s="279"/>
      <c r="CR18" s="279"/>
      <c r="CS18" s="279"/>
      <c r="CT18" s="279"/>
      <c r="CU18" s="279"/>
      <c r="CV18" s="279"/>
      <c r="CW18" s="279"/>
      <c r="CX18" s="279"/>
      <c r="CY18" s="279"/>
      <c r="CZ18" s="279"/>
      <c r="DA18" s="279"/>
      <c r="DB18" s="279"/>
      <c r="DC18" s="279"/>
      <c r="DD18" s="279"/>
      <c r="DE18" s="279"/>
      <c r="DF18" s="279"/>
      <c r="DG18" s="279"/>
      <c r="DH18" s="279"/>
      <c r="DI18" s="279"/>
      <c r="DJ18" s="279"/>
      <c r="DK18" s="279"/>
    </row>
    <row r="19" spans="1:115" s="5" customFormat="1" ht="43.5" customHeight="1" x14ac:dyDescent="0.3">
      <c r="A19" s="254" t="s">
        <v>155</v>
      </c>
      <c r="B19" s="257">
        <v>0</v>
      </c>
      <c r="C19" s="257">
        <v>0</v>
      </c>
      <c r="D19" s="257">
        <v>0</v>
      </c>
      <c r="E19" s="257">
        <v>0</v>
      </c>
      <c r="F19" s="257">
        <v>0</v>
      </c>
      <c r="G19" s="257">
        <v>0</v>
      </c>
      <c r="H19" s="257">
        <v>0</v>
      </c>
      <c r="I19" s="257">
        <v>0</v>
      </c>
      <c r="J19" s="257">
        <v>8.9999999999999999E-11</v>
      </c>
      <c r="K19" s="257">
        <v>0</v>
      </c>
      <c r="L19" s="264">
        <v>8.9999999999999999E-11</v>
      </c>
      <c r="M19" s="262"/>
      <c r="N19" s="279"/>
      <c r="O19" s="279"/>
      <c r="P19" s="279"/>
      <c r="Q19" s="279"/>
      <c r="R19" s="279"/>
      <c r="S19" s="279"/>
      <c r="T19" s="279"/>
      <c r="U19" s="279"/>
      <c r="V19" s="279"/>
      <c r="W19" s="279"/>
      <c r="X19" s="279"/>
      <c r="Y19" s="279"/>
      <c r="Z19" s="279"/>
      <c r="AA19" s="279"/>
      <c r="AB19" s="279"/>
      <c r="AC19" s="279"/>
      <c r="AD19" s="279"/>
      <c r="AE19" s="279"/>
      <c r="AF19" s="279"/>
      <c r="AG19" s="279"/>
      <c r="AH19" s="279"/>
      <c r="AI19" s="279"/>
      <c r="AJ19" s="279"/>
      <c r="AK19" s="279"/>
      <c r="AL19" s="279"/>
      <c r="AM19" s="279"/>
      <c r="AN19" s="279"/>
      <c r="AO19" s="279"/>
      <c r="AP19" s="279"/>
      <c r="AQ19" s="279"/>
      <c r="AR19" s="279"/>
      <c r="AS19" s="279"/>
      <c r="AT19" s="279"/>
      <c r="AU19" s="279"/>
      <c r="AV19" s="279"/>
      <c r="AW19" s="279"/>
      <c r="AX19" s="279"/>
      <c r="AY19" s="279"/>
      <c r="AZ19" s="279"/>
      <c r="BA19" s="279"/>
      <c r="BB19" s="279"/>
      <c r="BC19" s="279"/>
      <c r="BD19" s="279"/>
      <c r="BE19" s="279"/>
      <c r="BF19" s="279"/>
      <c r="BG19" s="279"/>
      <c r="BH19" s="279"/>
      <c r="BI19" s="279"/>
      <c r="BJ19" s="279"/>
      <c r="BK19" s="279"/>
      <c r="BL19" s="279"/>
      <c r="BM19" s="279"/>
      <c r="BN19" s="279"/>
      <c r="BO19" s="279"/>
      <c r="BP19" s="279"/>
      <c r="BQ19" s="279"/>
      <c r="BR19" s="279"/>
      <c r="BS19" s="279"/>
      <c r="BT19" s="279"/>
      <c r="BU19" s="279"/>
      <c r="BV19" s="279"/>
      <c r="BW19" s="279"/>
      <c r="BX19" s="279"/>
      <c r="BY19" s="279"/>
      <c r="BZ19" s="279"/>
      <c r="CA19" s="279"/>
      <c r="CB19" s="279"/>
      <c r="CC19" s="279"/>
      <c r="CD19" s="279"/>
      <c r="CE19" s="279"/>
      <c r="CF19" s="279"/>
      <c r="CG19" s="279"/>
      <c r="CH19" s="279"/>
      <c r="CI19" s="279"/>
      <c r="CJ19" s="279"/>
      <c r="CK19" s="279"/>
      <c r="CL19" s="279"/>
      <c r="CM19" s="279"/>
      <c r="CN19" s="279"/>
      <c r="CO19" s="279"/>
      <c r="CP19" s="279"/>
      <c r="CQ19" s="279"/>
      <c r="CR19" s="279"/>
      <c r="CS19" s="279"/>
      <c r="CT19" s="279"/>
      <c r="CU19" s="279"/>
      <c r="CV19" s="279"/>
      <c r="CW19" s="279"/>
      <c r="CX19" s="279"/>
      <c r="CY19" s="279"/>
      <c r="CZ19" s="279"/>
      <c r="DA19" s="279"/>
      <c r="DB19" s="279"/>
      <c r="DC19" s="279"/>
      <c r="DD19" s="279"/>
      <c r="DE19" s="279"/>
      <c r="DF19" s="279"/>
      <c r="DG19" s="279"/>
      <c r="DH19" s="279"/>
      <c r="DI19" s="279"/>
      <c r="DJ19" s="279"/>
      <c r="DK19" s="279"/>
    </row>
    <row r="20" spans="1:115" s="8" customFormat="1" ht="43.5" customHeight="1" x14ac:dyDescent="0.3">
      <c r="A20" s="259" t="s">
        <v>116</v>
      </c>
      <c r="B20" s="260">
        <v>0</v>
      </c>
      <c r="C20" s="260">
        <v>0</v>
      </c>
      <c r="D20" s="260">
        <v>0</v>
      </c>
      <c r="E20" s="260">
        <v>0</v>
      </c>
      <c r="F20" s="260">
        <v>0</v>
      </c>
      <c r="G20" s="260">
        <v>0</v>
      </c>
      <c r="H20" s="260">
        <v>0</v>
      </c>
      <c r="I20" s="260">
        <v>0</v>
      </c>
      <c r="J20" s="260">
        <v>0</v>
      </c>
      <c r="K20" s="260">
        <v>0</v>
      </c>
      <c r="L20" s="260">
        <v>0</v>
      </c>
      <c r="M20" s="261"/>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279"/>
      <c r="AM20" s="279"/>
      <c r="AN20" s="279"/>
      <c r="AO20" s="279"/>
      <c r="AP20" s="279"/>
      <c r="AQ20" s="279"/>
      <c r="AR20" s="279"/>
      <c r="AS20" s="279"/>
      <c r="AT20" s="279"/>
      <c r="AU20" s="279"/>
      <c r="AV20" s="279"/>
      <c r="AW20" s="279"/>
      <c r="AX20" s="279"/>
      <c r="AY20" s="279"/>
      <c r="AZ20" s="279"/>
      <c r="BA20" s="279"/>
      <c r="BB20" s="279"/>
      <c r="BC20" s="279"/>
      <c r="BD20" s="279"/>
      <c r="BE20" s="279"/>
      <c r="BF20" s="279"/>
      <c r="BG20" s="279"/>
      <c r="BH20" s="279"/>
      <c r="BI20" s="279"/>
      <c r="BJ20" s="279"/>
      <c r="BK20" s="279"/>
      <c r="BL20" s="279"/>
      <c r="BM20" s="279"/>
      <c r="BN20" s="279"/>
      <c r="BO20" s="279"/>
      <c r="BP20" s="279"/>
      <c r="BQ20" s="279"/>
      <c r="BR20" s="279"/>
      <c r="BS20" s="279"/>
      <c r="BT20" s="279"/>
      <c r="BU20" s="279"/>
      <c r="BV20" s="279"/>
      <c r="BW20" s="279"/>
      <c r="BX20" s="279"/>
      <c r="BY20" s="279"/>
      <c r="BZ20" s="279"/>
      <c r="CA20" s="279"/>
      <c r="CB20" s="279"/>
      <c r="CC20" s="279"/>
      <c r="CD20" s="279"/>
      <c r="CE20" s="279"/>
      <c r="CF20" s="279"/>
      <c r="CG20" s="279"/>
      <c r="CH20" s="279"/>
      <c r="CI20" s="279"/>
      <c r="CJ20" s="279"/>
      <c r="CK20" s="279"/>
      <c r="CL20" s="279"/>
      <c r="CM20" s="279"/>
      <c r="CN20" s="279"/>
      <c r="CO20" s="279"/>
      <c r="CP20" s="279"/>
      <c r="CQ20" s="279"/>
      <c r="CR20" s="279"/>
      <c r="CS20" s="279"/>
      <c r="CT20" s="279"/>
      <c r="CU20" s="279"/>
      <c r="CV20" s="279"/>
      <c r="CW20" s="279"/>
      <c r="CX20" s="279"/>
      <c r="CY20" s="279"/>
      <c r="CZ20" s="279"/>
      <c r="DA20" s="279"/>
      <c r="DB20" s="279"/>
      <c r="DC20" s="279"/>
      <c r="DD20" s="279"/>
      <c r="DE20" s="279"/>
      <c r="DF20" s="279"/>
      <c r="DG20" s="279"/>
      <c r="DH20" s="279"/>
      <c r="DI20" s="279"/>
      <c r="DJ20" s="279"/>
      <c r="DK20" s="279"/>
    </row>
    <row r="21" spans="1:115" s="5" customFormat="1" ht="43.5" customHeight="1" x14ac:dyDescent="0.3">
      <c r="A21" s="254" t="s">
        <v>117</v>
      </c>
      <c r="B21" s="257">
        <v>0</v>
      </c>
      <c r="C21" s="257">
        <v>0</v>
      </c>
      <c r="D21" s="257">
        <v>0</v>
      </c>
      <c r="E21" s="257">
        <v>0</v>
      </c>
      <c r="F21" s="257">
        <v>0</v>
      </c>
      <c r="G21" s="257">
        <v>0</v>
      </c>
      <c r="H21" s="257">
        <v>0</v>
      </c>
      <c r="I21" s="257">
        <v>0</v>
      </c>
      <c r="J21" s="257">
        <v>0</v>
      </c>
      <c r="K21" s="257">
        <v>0</v>
      </c>
      <c r="L21" s="257">
        <v>0</v>
      </c>
      <c r="M21" s="262"/>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79"/>
      <c r="AM21" s="279"/>
      <c r="AN21" s="279"/>
      <c r="AO21" s="279"/>
      <c r="AP21" s="279"/>
      <c r="AQ21" s="279"/>
      <c r="AR21" s="279"/>
      <c r="AS21" s="279"/>
      <c r="AT21" s="279"/>
      <c r="AU21" s="279"/>
      <c r="AV21" s="279"/>
      <c r="AW21" s="279"/>
      <c r="AX21" s="279"/>
      <c r="AY21" s="279"/>
      <c r="AZ21" s="279"/>
      <c r="BA21" s="279"/>
      <c r="BB21" s="279"/>
      <c r="BC21" s="279"/>
      <c r="BD21" s="279"/>
      <c r="BE21" s="279"/>
      <c r="BF21" s="279"/>
      <c r="BG21" s="279"/>
      <c r="BH21" s="279"/>
      <c r="BI21" s="279"/>
      <c r="BJ21" s="279"/>
      <c r="BK21" s="279"/>
      <c r="BL21" s="279"/>
      <c r="BM21" s="279"/>
      <c r="BN21" s="279"/>
      <c r="BO21" s="279"/>
      <c r="BP21" s="279"/>
      <c r="BQ21" s="279"/>
      <c r="BR21" s="279"/>
      <c r="BS21" s="279"/>
      <c r="BT21" s="279"/>
      <c r="BU21" s="279"/>
      <c r="BV21" s="279"/>
      <c r="BW21" s="279"/>
      <c r="BX21" s="279"/>
      <c r="BY21" s="279"/>
      <c r="BZ21" s="279"/>
      <c r="CA21" s="279"/>
      <c r="CB21" s="279"/>
      <c r="CC21" s="279"/>
      <c r="CD21" s="279"/>
      <c r="CE21" s="279"/>
      <c r="CF21" s="279"/>
      <c r="CG21" s="279"/>
      <c r="CH21" s="279"/>
      <c r="CI21" s="279"/>
      <c r="CJ21" s="279"/>
      <c r="CK21" s="279"/>
      <c r="CL21" s="279"/>
      <c r="CM21" s="279"/>
      <c r="CN21" s="279"/>
      <c r="CO21" s="279"/>
      <c r="CP21" s="279"/>
      <c r="CQ21" s="279"/>
      <c r="CR21" s="279"/>
      <c r="CS21" s="279"/>
      <c r="CT21" s="279"/>
      <c r="CU21" s="279"/>
      <c r="CV21" s="279"/>
      <c r="CW21" s="279"/>
      <c r="CX21" s="279"/>
      <c r="CY21" s="279"/>
      <c r="CZ21" s="279"/>
      <c r="DA21" s="279"/>
      <c r="DB21" s="279"/>
      <c r="DC21" s="279"/>
      <c r="DD21" s="279"/>
      <c r="DE21" s="279"/>
      <c r="DF21" s="279"/>
      <c r="DG21" s="279"/>
      <c r="DH21" s="279"/>
      <c r="DI21" s="279"/>
      <c r="DJ21" s="279"/>
      <c r="DK21" s="279"/>
    </row>
    <row r="22" spans="1:115" s="8" customFormat="1" ht="43.5" customHeight="1" x14ac:dyDescent="0.3">
      <c r="A22" s="259" t="s">
        <v>156</v>
      </c>
      <c r="B22" s="260">
        <v>0</v>
      </c>
      <c r="C22" s="260">
        <v>0</v>
      </c>
      <c r="D22" s="260">
        <v>0</v>
      </c>
      <c r="E22" s="260">
        <v>0</v>
      </c>
      <c r="F22" s="260">
        <v>0</v>
      </c>
      <c r="G22" s="260">
        <v>0</v>
      </c>
      <c r="H22" s="260">
        <v>0</v>
      </c>
      <c r="I22" s="260">
        <v>0</v>
      </c>
      <c r="J22" s="260">
        <v>0</v>
      </c>
      <c r="K22" s="260">
        <v>0</v>
      </c>
      <c r="L22" s="260">
        <v>0</v>
      </c>
      <c r="M22" s="261"/>
      <c r="N22" s="279"/>
      <c r="O22" s="279"/>
      <c r="P22" s="279"/>
      <c r="Q22" s="279"/>
      <c r="R22" s="279"/>
      <c r="S22" s="279"/>
      <c r="T22" s="279"/>
      <c r="U22" s="279"/>
      <c r="V22" s="279"/>
      <c r="W22" s="279"/>
      <c r="X22" s="279"/>
      <c r="Y22" s="279"/>
      <c r="Z22" s="279"/>
      <c r="AA22" s="279"/>
      <c r="AB22" s="279"/>
      <c r="AC22" s="279"/>
      <c r="AD22" s="279"/>
      <c r="AE22" s="279"/>
      <c r="AF22" s="279"/>
      <c r="AG22" s="279"/>
      <c r="AH22" s="279"/>
      <c r="AI22" s="279"/>
      <c r="AJ22" s="279"/>
      <c r="AK22" s="279"/>
      <c r="AL22" s="279"/>
      <c r="AM22" s="279"/>
      <c r="AN22" s="279"/>
      <c r="AO22" s="279"/>
      <c r="AP22" s="279"/>
      <c r="AQ22" s="279"/>
      <c r="AR22" s="279"/>
      <c r="AS22" s="279"/>
      <c r="AT22" s="279"/>
      <c r="AU22" s="279"/>
      <c r="AV22" s="279"/>
      <c r="AW22" s="279"/>
      <c r="AX22" s="279"/>
      <c r="AY22" s="279"/>
      <c r="AZ22" s="279"/>
      <c r="BA22" s="279"/>
      <c r="BB22" s="279"/>
      <c r="BC22" s="279"/>
      <c r="BD22" s="279"/>
      <c r="BE22" s="279"/>
      <c r="BF22" s="279"/>
      <c r="BG22" s="279"/>
      <c r="BH22" s="279"/>
      <c r="BI22" s="279"/>
      <c r="BJ22" s="279"/>
      <c r="BK22" s="279"/>
      <c r="BL22" s="279"/>
      <c r="BM22" s="279"/>
      <c r="BN22" s="279"/>
      <c r="BO22" s="279"/>
      <c r="BP22" s="279"/>
      <c r="BQ22" s="279"/>
      <c r="BR22" s="279"/>
      <c r="BS22" s="279"/>
      <c r="BT22" s="279"/>
      <c r="BU22" s="279"/>
      <c r="BV22" s="279"/>
      <c r="BW22" s="279"/>
      <c r="BX22" s="279"/>
      <c r="BY22" s="279"/>
      <c r="BZ22" s="279"/>
      <c r="CA22" s="279"/>
      <c r="CB22" s="279"/>
      <c r="CC22" s="279"/>
      <c r="CD22" s="279"/>
      <c r="CE22" s="279"/>
      <c r="CF22" s="279"/>
      <c r="CG22" s="279"/>
      <c r="CH22" s="279"/>
      <c r="CI22" s="279"/>
      <c r="CJ22" s="279"/>
      <c r="CK22" s="279"/>
      <c r="CL22" s="279"/>
      <c r="CM22" s="279"/>
      <c r="CN22" s="279"/>
      <c r="CO22" s="279"/>
      <c r="CP22" s="279"/>
      <c r="CQ22" s="279"/>
      <c r="CR22" s="279"/>
      <c r="CS22" s="279"/>
      <c r="CT22" s="279"/>
      <c r="CU22" s="279"/>
      <c r="CV22" s="279"/>
      <c r="CW22" s="279"/>
      <c r="CX22" s="279"/>
      <c r="CY22" s="279"/>
      <c r="CZ22" s="279"/>
      <c r="DA22" s="279"/>
      <c r="DB22" s="279"/>
      <c r="DC22" s="279"/>
      <c r="DD22" s="279"/>
      <c r="DE22" s="279"/>
      <c r="DF22" s="279"/>
      <c r="DG22" s="279"/>
      <c r="DH22" s="279"/>
      <c r="DI22" s="279"/>
      <c r="DJ22" s="279"/>
      <c r="DK22" s="279"/>
    </row>
    <row r="23" spans="1:115" s="5" customFormat="1" ht="43.5" customHeight="1" x14ac:dyDescent="0.3">
      <c r="A23" s="254" t="s">
        <v>157</v>
      </c>
      <c r="B23" s="257">
        <v>0</v>
      </c>
      <c r="C23" s="257">
        <v>0</v>
      </c>
      <c r="D23" s="257">
        <v>0</v>
      </c>
      <c r="E23" s="257">
        <v>0</v>
      </c>
      <c r="F23" s="257">
        <v>0</v>
      </c>
      <c r="G23" s="257">
        <v>0</v>
      </c>
      <c r="H23" s="257">
        <v>0</v>
      </c>
      <c r="I23" s="257">
        <v>0</v>
      </c>
      <c r="J23" s="257">
        <v>0</v>
      </c>
      <c r="K23" s="257">
        <v>0</v>
      </c>
      <c r="L23" s="257">
        <v>0</v>
      </c>
      <c r="M23" s="262"/>
      <c r="N23" s="279"/>
      <c r="O23" s="279"/>
      <c r="P23" s="279"/>
      <c r="Q23" s="279"/>
      <c r="R23" s="279"/>
      <c r="S23" s="279"/>
      <c r="T23" s="279"/>
      <c r="U23" s="279"/>
      <c r="V23" s="279"/>
      <c r="W23" s="279"/>
      <c r="X23" s="279"/>
      <c r="Y23" s="279"/>
      <c r="Z23" s="279"/>
      <c r="AA23" s="279"/>
      <c r="AB23" s="279"/>
      <c r="AC23" s="279"/>
      <c r="AD23" s="279"/>
      <c r="AE23" s="279"/>
      <c r="AF23" s="279"/>
      <c r="AG23" s="279"/>
      <c r="AH23" s="279"/>
      <c r="AI23" s="279"/>
      <c r="AJ23" s="279"/>
      <c r="AK23" s="279"/>
      <c r="AL23" s="279"/>
      <c r="AM23" s="279"/>
      <c r="AN23" s="279"/>
      <c r="AO23" s="279"/>
      <c r="AP23" s="279"/>
      <c r="AQ23" s="279"/>
      <c r="AR23" s="279"/>
      <c r="AS23" s="279"/>
      <c r="AT23" s="279"/>
      <c r="AU23" s="279"/>
      <c r="AV23" s="279"/>
      <c r="AW23" s="279"/>
      <c r="AX23" s="279"/>
      <c r="AY23" s="279"/>
      <c r="AZ23" s="279"/>
      <c r="BA23" s="279"/>
      <c r="BB23" s="279"/>
      <c r="BC23" s="279"/>
      <c r="BD23" s="279"/>
      <c r="BE23" s="279"/>
      <c r="BF23" s="279"/>
      <c r="BG23" s="279"/>
      <c r="BH23" s="279"/>
      <c r="BI23" s="279"/>
      <c r="BJ23" s="279"/>
      <c r="BK23" s="279"/>
      <c r="BL23" s="279"/>
      <c r="BM23" s="279"/>
      <c r="BN23" s="279"/>
      <c r="BO23" s="279"/>
      <c r="BP23" s="279"/>
      <c r="BQ23" s="279"/>
      <c r="BR23" s="279"/>
      <c r="BS23" s="279"/>
      <c r="BT23" s="279"/>
      <c r="BU23" s="279"/>
      <c r="BV23" s="279"/>
      <c r="BW23" s="279"/>
      <c r="BX23" s="279"/>
      <c r="BY23" s="279"/>
      <c r="BZ23" s="279"/>
      <c r="CA23" s="279"/>
      <c r="CB23" s="279"/>
      <c r="CC23" s="279"/>
      <c r="CD23" s="279"/>
      <c r="CE23" s="279"/>
      <c r="CF23" s="279"/>
      <c r="CG23" s="279"/>
      <c r="CH23" s="279"/>
      <c r="CI23" s="279"/>
      <c r="CJ23" s="279"/>
      <c r="CK23" s="279"/>
      <c r="CL23" s="279"/>
      <c r="CM23" s="279"/>
      <c r="CN23" s="279"/>
      <c r="CO23" s="279"/>
      <c r="CP23" s="279"/>
      <c r="CQ23" s="279"/>
      <c r="CR23" s="279"/>
      <c r="CS23" s="279"/>
      <c r="CT23" s="279"/>
      <c r="CU23" s="279"/>
      <c r="CV23" s="279"/>
      <c r="CW23" s="279"/>
      <c r="CX23" s="279"/>
      <c r="CY23" s="279"/>
      <c r="CZ23" s="279"/>
      <c r="DA23" s="279"/>
      <c r="DB23" s="279"/>
      <c r="DC23" s="279"/>
      <c r="DD23" s="279"/>
      <c r="DE23" s="279"/>
      <c r="DF23" s="279"/>
      <c r="DG23" s="279"/>
      <c r="DH23" s="279"/>
      <c r="DI23" s="279"/>
      <c r="DJ23" s="279"/>
      <c r="DK23" s="279"/>
    </row>
    <row r="24" spans="1:115" s="8" customFormat="1" ht="43.5" customHeight="1" x14ac:dyDescent="0.3">
      <c r="A24" s="259" t="s">
        <v>118</v>
      </c>
      <c r="B24" s="260">
        <v>0</v>
      </c>
      <c r="C24" s="260">
        <v>0</v>
      </c>
      <c r="D24" s="260">
        <v>0</v>
      </c>
      <c r="E24" s="260">
        <v>0</v>
      </c>
      <c r="F24" s="260">
        <v>0</v>
      </c>
      <c r="G24" s="260">
        <v>0</v>
      </c>
      <c r="H24" s="260">
        <v>0</v>
      </c>
      <c r="I24" s="260">
        <v>0</v>
      </c>
      <c r="J24" s="260">
        <v>0</v>
      </c>
      <c r="K24" s="260">
        <v>0</v>
      </c>
      <c r="L24" s="260">
        <v>0</v>
      </c>
      <c r="M24" s="261"/>
      <c r="N24" s="279"/>
      <c r="O24" s="279"/>
      <c r="P24" s="279"/>
      <c r="Q24" s="279"/>
      <c r="R24" s="279"/>
      <c r="S24" s="279"/>
      <c r="T24" s="279"/>
      <c r="U24" s="279"/>
      <c r="V24" s="279"/>
      <c r="W24" s="279"/>
      <c r="X24" s="279"/>
      <c r="Y24" s="279"/>
      <c r="Z24" s="279"/>
      <c r="AA24" s="279"/>
      <c r="AB24" s="279"/>
      <c r="AC24" s="279"/>
      <c r="AD24" s="279"/>
      <c r="AE24" s="279"/>
      <c r="AF24" s="279"/>
      <c r="AG24" s="279"/>
      <c r="AH24" s="279"/>
      <c r="AI24" s="279"/>
      <c r="AJ24" s="279"/>
      <c r="AK24" s="279"/>
      <c r="AL24" s="279"/>
      <c r="AM24" s="279"/>
      <c r="AN24" s="279"/>
      <c r="AO24" s="279"/>
      <c r="AP24" s="279"/>
      <c r="AQ24" s="279"/>
      <c r="AR24" s="279"/>
      <c r="AS24" s="279"/>
      <c r="AT24" s="279"/>
      <c r="AU24" s="279"/>
      <c r="AV24" s="279"/>
      <c r="AW24" s="279"/>
      <c r="AX24" s="279"/>
      <c r="AY24" s="279"/>
      <c r="AZ24" s="279"/>
      <c r="BA24" s="279"/>
      <c r="BB24" s="279"/>
      <c r="BC24" s="279"/>
      <c r="BD24" s="279"/>
      <c r="BE24" s="279"/>
      <c r="BF24" s="279"/>
      <c r="BG24" s="279"/>
      <c r="BH24" s="279"/>
      <c r="BI24" s="279"/>
      <c r="BJ24" s="279"/>
      <c r="BK24" s="279"/>
      <c r="BL24" s="279"/>
      <c r="BM24" s="279"/>
      <c r="BN24" s="279"/>
      <c r="BO24" s="279"/>
      <c r="BP24" s="279"/>
      <c r="BQ24" s="279"/>
      <c r="BR24" s="279"/>
      <c r="BS24" s="279"/>
      <c r="BT24" s="279"/>
      <c r="BU24" s="279"/>
      <c r="BV24" s="279"/>
      <c r="BW24" s="279"/>
      <c r="BX24" s="279"/>
      <c r="BY24" s="279"/>
      <c r="BZ24" s="279"/>
      <c r="CA24" s="279"/>
      <c r="CB24" s="279"/>
      <c r="CC24" s="279"/>
      <c r="CD24" s="279"/>
      <c r="CE24" s="279"/>
      <c r="CF24" s="279"/>
      <c r="CG24" s="279"/>
      <c r="CH24" s="279"/>
      <c r="CI24" s="279"/>
      <c r="CJ24" s="279"/>
      <c r="CK24" s="279"/>
      <c r="CL24" s="279"/>
      <c r="CM24" s="279"/>
      <c r="CN24" s="279"/>
      <c r="CO24" s="279"/>
      <c r="CP24" s="279"/>
      <c r="CQ24" s="279"/>
      <c r="CR24" s="279"/>
      <c r="CS24" s="279"/>
      <c r="CT24" s="279"/>
      <c r="CU24" s="279"/>
      <c r="CV24" s="279"/>
      <c r="CW24" s="279"/>
      <c r="CX24" s="279"/>
      <c r="CY24" s="279"/>
      <c r="CZ24" s="279"/>
      <c r="DA24" s="279"/>
      <c r="DB24" s="279"/>
      <c r="DC24" s="279"/>
      <c r="DD24" s="279"/>
      <c r="DE24" s="279"/>
      <c r="DF24" s="279"/>
      <c r="DG24" s="279"/>
      <c r="DH24" s="279"/>
      <c r="DI24" s="279"/>
      <c r="DJ24" s="279"/>
      <c r="DK24" s="279"/>
    </row>
    <row r="25" spans="1:115" s="5" customFormat="1" ht="43.5" customHeight="1" x14ac:dyDescent="0.3">
      <c r="A25" s="254" t="s">
        <v>119</v>
      </c>
      <c r="B25" s="257">
        <v>0</v>
      </c>
      <c r="C25" s="257">
        <v>0</v>
      </c>
      <c r="D25" s="257">
        <v>0</v>
      </c>
      <c r="E25" s="257">
        <v>0</v>
      </c>
      <c r="F25" s="257">
        <v>0</v>
      </c>
      <c r="G25" s="257">
        <v>0</v>
      </c>
      <c r="H25" s="257">
        <v>0</v>
      </c>
      <c r="I25" s="257">
        <v>0</v>
      </c>
      <c r="J25" s="257">
        <v>8.9999999999999999E-11</v>
      </c>
      <c r="K25" s="257">
        <v>0</v>
      </c>
      <c r="L25" s="257">
        <v>8.9999999999999995E-14</v>
      </c>
      <c r="M25" s="262"/>
      <c r="N25" s="279"/>
      <c r="O25" s="279"/>
      <c r="P25" s="279"/>
      <c r="Q25" s="279"/>
      <c r="R25" s="279"/>
      <c r="S25" s="279"/>
      <c r="T25" s="279"/>
      <c r="U25" s="279"/>
      <c r="V25" s="279"/>
      <c r="W25" s="279"/>
      <c r="X25" s="279"/>
      <c r="Y25" s="279"/>
      <c r="Z25" s="279"/>
      <c r="AA25" s="279"/>
      <c r="AB25" s="279"/>
      <c r="AC25" s="279"/>
      <c r="AD25" s="279"/>
      <c r="AE25" s="279"/>
      <c r="AF25" s="279"/>
      <c r="AG25" s="279"/>
      <c r="AH25" s="279"/>
      <c r="AI25" s="279"/>
      <c r="AJ25" s="279"/>
      <c r="AK25" s="279"/>
      <c r="AL25" s="279"/>
      <c r="AM25" s="279"/>
      <c r="AN25" s="279"/>
      <c r="AO25" s="279"/>
      <c r="AP25" s="279"/>
      <c r="AQ25" s="279"/>
      <c r="AR25" s="279"/>
      <c r="AS25" s="279"/>
      <c r="AT25" s="279"/>
      <c r="AU25" s="279"/>
      <c r="AV25" s="279"/>
      <c r="AW25" s="279"/>
      <c r="AX25" s="279"/>
      <c r="AY25" s="279"/>
      <c r="AZ25" s="279"/>
      <c r="BA25" s="279"/>
      <c r="BB25" s="279"/>
      <c r="BC25" s="279"/>
      <c r="BD25" s="279"/>
      <c r="BE25" s="279"/>
      <c r="BF25" s="279"/>
      <c r="BG25" s="279"/>
      <c r="BH25" s="279"/>
      <c r="BI25" s="279"/>
      <c r="BJ25" s="279"/>
      <c r="BK25" s="279"/>
      <c r="BL25" s="279"/>
      <c r="BM25" s="279"/>
      <c r="BN25" s="279"/>
      <c r="BO25" s="279"/>
      <c r="BP25" s="279"/>
      <c r="BQ25" s="279"/>
      <c r="BR25" s="279"/>
      <c r="BS25" s="279"/>
      <c r="BT25" s="279"/>
      <c r="BU25" s="279"/>
      <c r="BV25" s="279"/>
      <c r="BW25" s="279"/>
      <c r="BX25" s="279"/>
      <c r="BY25" s="279"/>
      <c r="BZ25" s="279"/>
      <c r="CA25" s="279"/>
      <c r="CB25" s="279"/>
      <c r="CC25" s="279"/>
      <c r="CD25" s="279"/>
      <c r="CE25" s="279"/>
      <c r="CF25" s="279"/>
      <c r="CG25" s="279"/>
      <c r="CH25" s="279"/>
      <c r="CI25" s="279"/>
      <c r="CJ25" s="279"/>
      <c r="CK25" s="279"/>
      <c r="CL25" s="279"/>
      <c r="CM25" s="279"/>
      <c r="CN25" s="279"/>
      <c r="CO25" s="279"/>
      <c r="CP25" s="279"/>
      <c r="CQ25" s="279"/>
      <c r="CR25" s="279"/>
      <c r="CS25" s="279"/>
      <c r="CT25" s="279"/>
      <c r="CU25" s="279"/>
      <c r="CV25" s="279"/>
      <c r="CW25" s="279"/>
      <c r="CX25" s="279"/>
      <c r="CY25" s="279"/>
      <c r="CZ25" s="279"/>
      <c r="DA25" s="279"/>
      <c r="DB25" s="279"/>
      <c r="DC25" s="279"/>
      <c r="DD25" s="279"/>
      <c r="DE25" s="279"/>
      <c r="DF25" s="279"/>
      <c r="DG25" s="279"/>
      <c r="DH25" s="279"/>
      <c r="DI25" s="279"/>
      <c r="DJ25" s="279"/>
      <c r="DK25" s="279"/>
    </row>
    <row r="26" spans="1:115" s="8" customFormat="1" ht="43.5" customHeight="1" x14ac:dyDescent="0.3">
      <c r="A26" s="259" t="s">
        <v>158</v>
      </c>
      <c r="B26" s="260">
        <v>0</v>
      </c>
      <c r="C26" s="260">
        <v>0</v>
      </c>
      <c r="D26" s="260">
        <v>0</v>
      </c>
      <c r="E26" s="260">
        <v>0</v>
      </c>
      <c r="F26" s="260">
        <v>0</v>
      </c>
      <c r="G26" s="260">
        <v>0</v>
      </c>
      <c r="H26" s="260">
        <v>0</v>
      </c>
      <c r="I26" s="260">
        <v>0</v>
      </c>
      <c r="J26" s="260">
        <v>0</v>
      </c>
      <c r="K26" s="260">
        <v>0</v>
      </c>
      <c r="L26" s="260">
        <v>0</v>
      </c>
      <c r="M26" s="261"/>
      <c r="N26" s="279"/>
      <c r="O26" s="279"/>
      <c r="P26" s="279"/>
      <c r="Q26" s="279"/>
      <c r="R26" s="279"/>
      <c r="S26" s="279"/>
      <c r="T26" s="279"/>
      <c r="U26" s="279"/>
      <c r="V26" s="279"/>
      <c r="W26" s="279"/>
      <c r="X26" s="279"/>
      <c r="Y26" s="279"/>
      <c r="Z26" s="279"/>
      <c r="AA26" s="279"/>
      <c r="AB26" s="279"/>
      <c r="AC26" s="279"/>
      <c r="AD26" s="279"/>
      <c r="AE26" s="279"/>
      <c r="AF26" s="279"/>
      <c r="AG26" s="279"/>
      <c r="AH26" s="279"/>
      <c r="AI26" s="279"/>
      <c r="AJ26" s="279"/>
      <c r="AK26" s="279"/>
      <c r="AL26" s="279"/>
      <c r="AM26" s="279"/>
      <c r="AN26" s="279"/>
      <c r="AO26" s="279"/>
      <c r="AP26" s="279"/>
      <c r="AQ26" s="279"/>
      <c r="AR26" s="279"/>
      <c r="AS26" s="279"/>
      <c r="AT26" s="279"/>
      <c r="AU26" s="279"/>
      <c r="AV26" s="279"/>
      <c r="AW26" s="279"/>
      <c r="AX26" s="279"/>
      <c r="AY26" s="279"/>
      <c r="AZ26" s="279"/>
      <c r="BA26" s="279"/>
      <c r="BB26" s="279"/>
      <c r="BC26" s="279"/>
      <c r="BD26" s="279"/>
      <c r="BE26" s="279"/>
      <c r="BF26" s="279"/>
      <c r="BG26" s="279"/>
      <c r="BH26" s="279"/>
      <c r="BI26" s="279"/>
      <c r="BJ26" s="279"/>
      <c r="BK26" s="279"/>
      <c r="BL26" s="279"/>
      <c r="BM26" s="279"/>
      <c r="BN26" s="279"/>
      <c r="BO26" s="279"/>
      <c r="BP26" s="279"/>
      <c r="BQ26" s="279"/>
      <c r="BR26" s="279"/>
      <c r="BS26" s="279"/>
      <c r="BT26" s="279"/>
      <c r="BU26" s="279"/>
      <c r="BV26" s="279"/>
      <c r="BW26" s="279"/>
      <c r="BX26" s="279"/>
      <c r="BY26" s="279"/>
      <c r="BZ26" s="279"/>
      <c r="CA26" s="279"/>
      <c r="CB26" s="279"/>
      <c r="CC26" s="279"/>
      <c r="CD26" s="279"/>
      <c r="CE26" s="279"/>
      <c r="CF26" s="279"/>
      <c r="CG26" s="279"/>
      <c r="CH26" s="279"/>
      <c r="CI26" s="279"/>
      <c r="CJ26" s="279"/>
      <c r="CK26" s="279"/>
      <c r="CL26" s="279"/>
      <c r="CM26" s="279"/>
      <c r="CN26" s="279"/>
      <c r="CO26" s="279"/>
      <c r="CP26" s="279"/>
      <c r="CQ26" s="279"/>
      <c r="CR26" s="279"/>
      <c r="CS26" s="279"/>
      <c r="CT26" s="279"/>
      <c r="CU26" s="279"/>
      <c r="CV26" s="279"/>
      <c r="CW26" s="279"/>
      <c r="CX26" s="279"/>
      <c r="CY26" s="279"/>
      <c r="CZ26" s="279"/>
      <c r="DA26" s="279"/>
      <c r="DB26" s="279"/>
      <c r="DC26" s="279"/>
      <c r="DD26" s="279"/>
      <c r="DE26" s="279"/>
      <c r="DF26" s="279"/>
      <c r="DG26" s="279"/>
      <c r="DH26" s="279"/>
      <c r="DI26" s="279"/>
      <c r="DJ26" s="279"/>
      <c r="DK26" s="279"/>
    </row>
    <row r="27" spans="1:115" s="5" customFormat="1" ht="43.5" customHeight="1" x14ac:dyDescent="0.3">
      <c r="A27" s="254" t="s">
        <v>159</v>
      </c>
      <c r="B27" s="257">
        <v>0</v>
      </c>
      <c r="C27" s="257">
        <v>0</v>
      </c>
      <c r="D27" s="257">
        <v>0</v>
      </c>
      <c r="E27" s="257">
        <v>0</v>
      </c>
      <c r="F27" s="257">
        <v>0</v>
      </c>
      <c r="G27" s="257">
        <v>0</v>
      </c>
      <c r="H27" s="257">
        <v>0</v>
      </c>
      <c r="I27" s="257">
        <v>0</v>
      </c>
      <c r="J27" s="257">
        <v>0</v>
      </c>
      <c r="K27" s="257">
        <v>0</v>
      </c>
      <c r="L27" s="257">
        <v>0</v>
      </c>
      <c r="M27" s="262"/>
      <c r="N27" s="279"/>
      <c r="O27" s="279"/>
      <c r="P27" s="279"/>
      <c r="Q27" s="279"/>
      <c r="R27" s="279"/>
      <c r="S27" s="279"/>
      <c r="T27" s="279"/>
      <c r="U27" s="279"/>
      <c r="V27" s="279"/>
      <c r="W27" s="279"/>
      <c r="X27" s="279"/>
      <c r="Y27" s="279"/>
      <c r="Z27" s="279"/>
      <c r="AA27" s="279"/>
      <c r="AB27" s="279"/>
      <c r="AC27" s="279"/>
      <c r="AD27" s="279"/>
      <c r="AE27" s="279"/>
      <c r="AF27" s="279"/>
      <c r="AG27" s="279"/>
      <c r="AH27" s="279"/>
      <c r="AI27" s="279"/>
      <c r="AJ27" s="279"/>
      <c r="AK27" s="279"/>
      <c r="AL27" s="279"/>
      <c r="AM27" s="279"/>
      <c r="AN27" s="279"/>
      <c r="AO27" s="279"/>
      <c r="AP27" s="279"/>
      <c r="AQ27" s="279"/>
      <c r="AR27" s="279"/>
      <c r="AS27" s="279"/>
      <c r="AT27" s="279"/>
      <c r="AU27" s="279"/>
      <c r="AV27" s="279"/>
      <c r="AW27" s="279"/>
      <c r="AX27" s="279"/>
      <c r="AY27" s="279"/>
      <c r="AZ27" s="279"/>
      <c r="BA27" s="279"/>
      <c r="BB27" s="279"/>
      <c r="BC27" s="279"/>
      <c r="BD27" s="279"/>
      <c r="BE27" s="279"/>
      <c r="BF27" s="279"/>
      <c r="BG27" s="279"/>
      <c r="BH27" s="279"/>
      <c r="BI27" s="279"/>
      <c r="BJ27" s="279"/>
      <c r="BK27" s="279"/>
      <c r="BL27" s="279"/>
      <c r="BM27" s="279"/>
      <c r="BN27" s="279"/>
      <c r="BO27" s="279"/>
      <c r="BP27" s="279"/>
      <c r="BQ27" s="279"/>
      <c r="BR27" s="279"/>
      <c r="BS27" s="279"/>
      <c r="BT27" s="279"/>
      <c r="BU27" s="279"/>
      <c r="BV27" s="279"/>
      <c r="BW27" s="279"/>
      <c r="BX27" s="279"/>
      <c r="BY27" s="279"/>
      <c r="BZ27" s="279"/>
      <c r="CA27" s="279"/>
      <c r="CB27" s="279"/>
      <c r="CC27" s="279"/>
      <c r="CD27" s="279"/>
      <c r="CE27" s="279"/>
      <c r="CF27" s="279"/>
      <c r="CG27" s="279"/>
      <c r="CH27" s="279"/>
      <c r="CI27" s="279"/>
      <c r="CJ27" s="279"/>
      <c r="CK27" s="279"/>
      <c r="CL27" s="279"/>
      <c r="CM27" s="279"/>
      <c r="CN27" s="279"/>
      <c r="CO27" s="279"/>
      <c r="CP27" s="279"/>
      <c r="CQ27" s="279"/>
      <c r="CR27" s="279"/>
      <c r="CS27" s="279"/>
      <c r="CT27" s="279"/>
      <c r="CU27" s="279"/>
      <c r="CV27" s="279"/>
      <c r="CW27" s="279"/>
      <c r="CX27" s="279"/>
      <c r="CY27" s="279"/>
      <c r="CZ27" s="279"/>
      <c r="DA27" s="279"/>
      <c r="DB27" s="279"/>
      <c r="DC27" s="279"/>
      <c r="DD27" s="279"/>
      <c r="DE27" s="279"/>
      <c r="DF27" s="279"/>
      <c r="DG27" s="279"/>
      <c r="DH27" s="279"/>
      <c r="DI27" s="279"/>
      <c r="DJ27" s="279"/>
      <c r="DK27" s="279"/>
    </row>
    <row r="28" spans="1:115" s="8" customFormat="1" ht="43.5" customHeight="1" x14ac:dyDescent="0.3">
      <c r="A28" s="267" t="s">
        <v>82</v>
      </c>
      <c r="B28" s="260">
        <v>0</v>
      </c>
      <c r="C28" s="260">
        <v>0</v>
      </c>
      <c r="D28" s="260">
        <v>0</v>
      </c>
      <c r="E28" s="260">
        <v>0</v>
      </c>
      <c r="F28" s="260">
        <v>0</v>
      </c>
      <c r="G28" s="260">
        <v>0</v>
      </c>
      <c r="H28" s="260">
        <v>0</v>
      </c>
      <c r="I28" s="260">
        <v>0</v>
      </c>
      <c r="J28" s="260">
        <v>0</v>
      </c>
      <c r="K28" s="260">
        <v>0</v>
      </c>
      <c r="L28" s="260">
        <v>0</v>
      </c>
      <c r="M28" s="261"/>
      <c r="N28" s="279"/>
      <c r="O28" s="279"/>
      <c r="P28" s="279"/>
      <c r="Q28" s="279"/>
      <c r="R28" s="279"/>
      <c r="S28" s="279"/>
      <c r="T28" s="279"/>
      <c r="U28" s="279"/>
      <c r="V28" s="279"/>
      <c r="W28" s="279"/>
      <c r="X28" s="279"/>
      <c r="Y28" s="279"/>
      <c r="Z28" s="279"/>
      <c r="AA28" s="279"/>
      <c r="AB28" s="279"/>
      <c r="AC28" s="279"/>
      <c r="AD28" s="279"/>
      <c r="AE28" s="279"/>
      <c r="AF28" s="279"/>
      <c r="AG28" s="279"/>
      <c r="AH28" s="279"/>
      <c r="AI28" s="279"/>
      <c r="AJ28" s="279"/>
      <c r="AK28" s="279"/>
      <c r="AL28" s="279"/>
      <c r="AM28" s="279"/>
      <c r="AN28" s="279"/>
      <c r="AO28" s="279"/>
      <c r="AP28" s="279"/>
      <c r="AQ28" s="279"/>
      <c r="AR28" s="279"/>
      <c r="AS28" s="279"/>
      <c r="AT28" s="279"/>
      <c r="AU28" s="279"/>
      <c r="AV28" s="279"/>
      <c r="AW28" s="279"/>
      <c r="AX28" s="279"/>
      <c r="AY28" s="279"/>
      <c r="AZ28" s="279"/>
      <c r="BA28" s="279"/>
      <c r="BB28" s="279"/>
      <c r="BC28" s="279"/>
      <c r="BD28" s="279"/>
      <c r="BE28" s="279"/>
      <c r="BF28" s="279"/>
      <c r="BG28" s="279"/>
      <c r="BH28" s="279"/>
      <c r="BI28" s="279"/>
      <c r="BJ28" s="279"/>
      <c r="BK28" s="279"/>
      <c r="BL28" s="279"/>
      <c r="BM28" s="279"/>
      <c r="BN28" s="279"/>
      <c r="BO28" s="279"/>
      <c r="BP28" s="279"/>
      <c r="BQ28" s="279"/>
      <c r="BR28" s="279"/>
      <c r="BS28" s="279"/>
      <c r="BT28" s="279"/>
      <c r="BU28" s="279"/>
      <c r="BV28" s="279"/>
      <c r="BW28" s="279"/>
      <c r="BX28" s="279"/>
      <c r="BY28" s="279"/>
      <c r="BZ28" s="279"/>
      <c r="CA28" s="279"/>
      <c r="CB28" s="279"/>
      <c r="CC28" s="279"/>
      <c r="CD28" s="279"/>
      <c r="CE28" s="279"/>
      <c r="CF28" s="279"/>
      <c r="CG28" s="279"/>
      <c r="CH28" s="279"/>
      <c r="CI28" s="279"/>
      <c r="CJ28" s="279"/>
      <c r="CK28" s="279"/>
      <c r="CL28" s="279"/>
      <c r="CM28" s="279"/>
      <c r="CN28" s="279"/>
      <c r="CO28" s="279"/>
      <c r="CP28" s="279"/>
      <c r="CQ28" s="279"/>
      <c r="CR28" s="279"/>
      <c r="CS28" s="279"/>
      <c r="CT28" s="279"/>
      <c r="CU28" s="279"/>
      <c r="CV28" s="279"/>
      <c r="CW28" s="279"/>
      <c r="CX28" s="279"/>
      <c r="CY28" s="279"/>
      <c r="CZ28" s="279"/>
      <c r="DA28" s="279"/>
      <c r="DB28" s="279"/>
      <c r="DC28" s="279"/>
      <c r="DD28" s="279"/>
      <c r="DE28" s="279"/>
      <c r="DF28" s="279"/>
      <c r="DG28" s="279"/>
      <c r="DH28" s="279"/>
      <c r="DI28" s="279"/>
      <c r="DJ28" s="279"/>
      <c r="DK28" s="279"/>
    </row>
    <row r="29" spans="1:115" s="5" customFormat="1" ht="43.5" customHeight="1" x14ac:dyDescent="0.3">
      <c r="A29" s="268" t="s">
        <v>120</v>
      </c>
      <c r="B29" s="257">
        <v>0</v>
      </c>
      <c r="C29" s="257">
        <v>0</v>
      </c>
      <c r="D29" s="257">
        <v>0</v>
      </c>
      <c r="E29" s="257">
        <v>0</v>
      </c>
      <c r="F29" s="257">
        <v>0</v>
      </c>
      <c r="G29" s="257">
        <v>0</v>
      </c>
      <c r="H29" s="257">
        <v>0</v>
      </c>
      <c r="I29" s="257">
        <v>0</v>
      </c>
      <c r="J29" s="257">
        <v>0</v>
      </c>
      <c r="K29" s="257">
        <v>0</v>
      </c>
      <c r="L29" s="257">
        <v>0</v>
      </c>
      <c r="M29" s="262"/>
      <c r="N29" s="279"/>
      <c r="O29" s="279"/>
      <c r="P29" s="279"/>
      <c r="Q29" s="279"/>
      <c r="R29" s="279"/>
      <c r="S29" s="279"/>
      <c r="T29" s="279"/>
      <c r="U29" s="279"/>
      <c r="V29" s="279"/>
      <c r="W29" s="279"/>
      <c r="X29" s="279"/>
      <c r="Y29" s="279"/>
      <c r="Z29" s="279"/>
      <c r="AA29" s="279"/>
      <c r="AB29" s="279"/>
      <c r="AC29" s="279"/>
      <c r="AD29" s="279"/>
      <c r="AE29" s="279"/>
      <c r="AF29" s="279"/>
      <c r="AG29" s="279"/>
      <c r="AH29" s="279"/>
      <c r="AI29" s="279"/>
      <c r="AJ29" s="279"/>
      <c r="AK29" s="279"/>
      <c r="AL29" s="279"/>
      <c r="AM29" s="279"/>
      <c r="AN29" s="279"/>
      <c r="AO29" s="279"/>
      <c r="AP29" s="279"/>
      <c r="AQ29" s="279"/>
      <c r="AR29" s="279"/>
      <c r="AS29" s="279"/>
      <c r="AT29" s="279"/>
      <c r="AU29" s="279"/>
      <c r="AV29" s="279"/>
      <c r="AW29" s="279"/>
      <c r="AX29" s="279"/>
      <c r="AY29" s="279"/>
      <c r="AZ29" s="279"/>
      <c r="BA29" s="279"/>
      <c r="BB29" s="279"/>
      <c r="BC29" s="279"/>
      <c r="BD29" s="279"/>
      <c r="BE29" s="279"/>
      <c r="BF29" s="279"/>
      <c r="BG29" s="279"/>
      <c r="BH29" s="279"/>
      <c r="BI29" s="279"/>
      <c r="BJ29" s="279"/>
      <c r="BK29" s="279"/>
      <c r="BL29" s="279"/>
      <c r="BM29" s="279"/>
      <c r="BN29" s="279"/>
      <c r="BO29" s="279"/>
      <c r="BP29" s="279"/>
      <c r="BQ29" s="279"/>
      <c r="BR29" s="279"/>
      <c r="BS29" s="279"/>
      <c r="BT29" s="279"/>
      <c r="BU29" s="279"/>
      <c r="BV29" s="279"/>
      <c r="BW29" s="279"/>
      <c r="BX29" s="279"/>
      <c r="BY29" s="279"/>
      <c r="BZ29" s="279"/>
      <c r="CA29" s="279"/>
      <c r="CB29" s="279"/>
      <c r="CC29" s="279"/>
      <c r="CD29" s="279"/>
      <c r="CE29" s="279"/>
      <c r="CF29" s="279"/>
      <c r="CG29" s="279"/>
      <c r="CH29" s="279"/>
      <c r="CI29" s="279"/>
      <c r="CJ29" s="279"/>
      <c r="CK29" s="279"/>
      <c r="CL29" s="279"/>
      <c r="CM29" s="279"/>
      <c r="CN29" s="279"/>
      <c r="CO29" s="279"/>
      <c r="CP29" s="279"/>
      <c r="CQ29" s="279"/>
      <c r="CR29" s="279"/>
      <c r="CS29" s="279"/>
      <c r="CT29" s="279"/>
      <c r="CU29" s="279"/>
      <c r="CV29" s="279"/>
      <c r="CW29" s="279"/>
      <c r="CX29" s="279"/>
      <c r="CY29" s="279"/>
      <c r="CZ29" s="279"/>
      <c r="DA29" s="279"/>
      <c r="DB29" s="279"/>
      <c r="DC29" s="279"/>
      <c r="DD29" s="279"/>
      <c r="DE29" s="279"/>
      <c r="DF29" s="279"/>
      <c r="DG29" s="279"/>
      <c r="DH29" s="279"/>
      <c r="DI29" s="279"/>
      <c r="DJ29" s="279"/>
      <c r="DK29" s="279"/>
    </row>
    <row r="30" spans="1:115" ht="20.25" customHeight="1" x14ac:dyDescent="0.25">
      <c r="A30" s="259" t="s">
        <v>121</v>
      </c>
      <c r="B30" s="260">
        <v>9107.39</v>
      </c>
      <c r="C30" s="260">
        <v>4177.46</v>
      </c>
      <c r="D30" s="260">
        <v>0</v>
      </c>
      <c r="E30" s="260">
        <v>0</v>
      </c>
      <c r="F30" s="260">
        <v>0</v>
      </c>
      <c r="G30" s="260">
        <v>0</v>
      </c>
      <c r="H30" s="260">
        <v>0</v>
      </c>
      <c r="I30" s="263">
        <v>-226.71</v>
      </c>
      <c r="J30" s="260">
        <v>1157.71</v>
      </c>
      <c r="K30" s="260">
        <v>0</v>
      </c>
      <c r="L30" s="260">
        <v>14215.849999999999</v>
      </c>
      <c r="M30" s="261"/>
    </row>
    <row r="31" spans="1:115" s="3" customFormat="1" ht="27.75" customHeight="1" x14ac:dyDescent="0.25">
      <c r="A31" s="254" t="s">
        <v>81</v>
      </c>
      <c r="B31" s="257">
        <v>0</v>
      </c>
      <c r="C31" s="257">
        <v>0</v>
      </c>
      <c r="D31" s="257">
        <v>0</v>
      </c>
      <c r="E31" s="257">
        <v>0</v>
      </c>
      <c r="F31" s="257">
        <v>0</v>
      </c>
      <c r="G31" s="257">
        <v>0</v>
      </c>
      <c r="H31" s="257">
        <v>0</v>
      </c>
      <c r="I31" s="257">
        <v>0</v>
      </c>
      <c r="J31" s="257">
        <v>0</v>
      </c>
      <c r="K31" s="257">
        <v>0</v>
      </c>
      <c r="L31" s="257">
        <v>0</v>
      </c>
      <c r="M31" s="262"/>
      <c r="N31" s="284"/>
      <c r="O31" s="284"/>
      <c r="P31" s="284"/>
      <c r="Q31" s="284"/>
      <c r="R31" s="284"/>
      <c r="S31" s="284"/>
      <c r="T31" s="284"/>
      <c r="U31" s="284"/>
      <c r="V31" s="284"/>
      <c r="W31" s="284"/>
      <c r="X31" s="284"/>
      <c r="Y31" s="284"/>
      <c r="Z31" s="284"/>
      <c r="AA31" s="284"/>
      <c r="AB31" s="284"/>
      <c r="AC31" s="284"/>
      <c r="AD31" s="284"/>
      <c r="AE31" s="284"/>
      <c r="AF31" s="284"/>
      <c r="AG31" s="284"/>
      <c r="AH31" s="284"/>
      <c r="AI31" s="284"/>
      <c r="AJ31" s="284"/>
      <c r="AK31" s="284"/>
      <c r="AL31" s="284"/>
      <c r="AM31" s="284"/>
      <c r="AN31" s="284"/>
      <c r="AO31" s="284"/>
      <c r="AP31" s="284"/>
      <c r="AQ31" s="284"/>
      <c r="AR31" s="284"/>
      <c r="AS31" s="284"/>
      <c r="AT31" s="284"/>
      <c r="AU31" s="284"/>
      <c r="AV31" s="284"/>
      <c r="AW31" s="284"/>
      <c r="AX31" s="284"/>
      <c r="AY31" s="284"/>
      <c r="AZ31" s="284"/>
      <c r="BA31" s="284"/>
      <c r="BB31" s="284"/>
      <c r="BC31" s="284"/>
      <c r="BD31" s="284"/>
      <c r="BE31" s="284"/>
      <c r="BF31" s="284"/>
      <c r="BG31" s="284"/>
      <c r="BH31" s="284"/>
      <c r="BI31" s="284"/>
      <c r="BJ31" s="284"/>
      <c r="BK31" s="284"/>
      <c r="BL31" s="284"/>
      <c r="BM31" s="284"/>
      <c r="BN31" s="284"/>
      <c r="BO31" s="284"/>
      <c r="BP31" s="284"/>
      <c r="BQ31" s="284"/>
      <c r="BR31" s="284"/>
      <c r="BS31" s="284"/>
      <c r="BT31" s="284"/>
      <c r="BU31" s="284"/>
      <c r="BV31" s="284"/>
      <c r="BW31" s="284"/>
      <c r="BX31" s="284"/>
      <c r="BY31" s="284"/>
      <c r="BZ31" s="284"/>
      <c r="CA31" s="284"/>
      <c r="CB31" s="284"/>
      <c r="CC31" s="284"/>
      <c r="CD31" s="284"/>
      <c r="CE31" s="284"/>
      <c r="CF31" s="284"/>
      <c r="CG31" s="284"/>
      <c r="CH31" s="284"/>
      <c r="CI31" s="284"/>
      <c r="CJ31" s="284"/>
      <c r="CK31" s="284"/>
      <c r="CL31" s="284"/>
      <c r="CM31" s="284"/>
      <c r="CN31" s="284"/>
      <c r="CO31" s="284"/>
      <c r="CP31" s="284"/>
      <c r="CQ31" s="284"/>
      <c r="CR31" s="284"/>
      <c r="CS31" s="284"/>
      <c r="CT31" s="284"/>
      <c r="CU31" s="284"/>
      <c r="CV31" s="284"/>
      <c r="CW31" s="284"/>
      <c r="CX31" s="284"/>
      <c r="CY31" s="284"/>
      <c r="CZ31" s="284"/>
      <c r="DA31" s="284"/>
      <c r="DB31" s="284"/>
      <c r="DC31" s="284"/>
      <c r="DD31" s="284"/>
      <c r="DE31" s="284"/>
      <c r="DF31" s="284"/>
      <c r="DG31" s="284"/>
      <c r="DH31" s="284"/>
      <c r="DI31" s="284"/>
      <c r="DJ31" s="284"/>
      <c r="DK31" s="284"/>
    </row>
    <row r="32" spans="1:115" ht="24" customHeight="1" x14ac:dyDescent="0.25">
      <c r="A32" s="259" t="s">
        <v>80</v>
      </c>
      <c r="B32" s="260">
        <v>0</v>
      </c>
      <c r="C32" s="260">
        <v>44.34</v>
      </c>
      <c r="D32" s="260">
        <v>0</v>
      </c>
      <c r="E32" s="260">
        <v>0</v>
      </c>
      <c r="F32" s="260">
        <v>0</v>
      </c>
      <c r="G32" s="260">
        <v>0</v>
      </c>
      <c r="H32" s="260">
        <v>0</v>
      </c>
      <c r="I32" s="260">
        <v>0</v>
      </c>
      <c r="J32" s="260">
        <v>0</v>
      </c>
      <c r="K32" s="260">
        <v>0</v>
      </c>
      <c r="L32" s="260">
        <v>44.34</v>
      </c>
      <c r="M32" s="261"/>
    </row>
    <row r="33" spans="1:13" ht="22.5" x14ac:dyDescent="0.25">
      <c r="A33" s="254"/>
      <c r="B33" s="257"/>
      <c r="C33" s="264"/>
      <c r="D33" s="264"/>
      <c r="E33" s="257"/>
      <c r="F33" s="257"/>
      <c r="G33" s="257"/>
      <c r="H33" s="257"/>
      <c r="I33" s="257"/>
      <c r="J33" s="257"/>
      <c r="K33" s="257"/>
      <c r="L33" s="257"/>
      <c r="M33" s="262"/>
    </row>
    <row r="34" spans="1:13" ht="22.5" x14ac:dyDescent="0.25">
      <c r="A34" s="265" t="s">
        <v>160</v>
      </c>
      <c r="B34" s="266">
        <v>0</v>
      </c>
      <c r="C34" s="266">
        <v>157012.17001</v>
      </c>
      <c r="D34" s="266">
        <v>0</v>
      </c>
      <c r="E34" s="266">
        <v>0</v>
      </c>
      <c r="F34" s="266">
        <v>0</v>
      </c>
      <c r="G34" s="266">
        <v>0</v>
      </c>
      <c r="H34" s="266">
        <v>0</v>
      </c>
      <c r="I34" s="266">
        <v>0</v>
      </c>
      <c r="J34" s="266">
        <v>0</v>
      </c>
      <c r="K34" s="266">
        <v>0</v>
      </c>
      <c r="L34" s="266">
        <v>157012.17001</v>
      </c>
      <c r="M34" s="253">
        <v>0.54699865112578672</v>
      </c>
    </row>
    <row r="35" spans="1:13" ht="22.5" x14ac:dyDescent="0.25">
      <c r="A35" s="269" t="s">
        <v>23</v>
      </c>
      <c r="B35" s="257">
        <v>0</v>
      </c>
      <c r="C35" s="257">
        <v>148574.67001</v>
      </c>
      <c r="D35" s="257">
        <v>0</v>
      </c>
      <c r="E35" s="257">
        <v>0</v>
      </c>
      <c r="F35" s="257">
        <v>0</v>
      </c>
      <c r="G35" s="257">
        <v>0</v>
      </c>
      <c r="H35" s="257">
        <v>0</v>
      </c>
      <c r="I35" s="257">
        <v>0</v>
      </c>
      <c r="J35" s="257">
        <v>0</v>
      </c>
      <c r="K35" s="257">
        <v>0</v>
      </c>
      <c r="L35" s="257">
        <v>148574.67001</v>
      </c>
      <c r="M35" s="262"/>
    </row>
    <row r="36" spans="1:13" ht="22.5" x14ac:dyDescent="0.25">
      <c r="A36" s="259" t="s">
        <v>161</v>
      </c>
      <c r="B36" s="260">
        <v>0</v>
      </c>
      <c r="C36" s="260">
        <v>42637.170010000009</v>
      </c>
      <c r="D36" s="260">
        <v>0</v>
      </c>
      <c r="E36" s="260">
        <v>0</v>
      </c>
      <c r="F36" s="260">
        <v>0</v>
      </c>
      <c r="G36" s="260">
        <v>0</v>
      </c>
      <c r="H36" s="260">
        <v>0</v>
      </c>
      <c r="I36" s="260">
        <v>0</v>
      </c>
      <c r="J36" s="260">
        <v>0</v>
      </c>
      <c r="K36" s="260">
        <v>0</v>
      </c>
      <c r="L36" s="260">
        <v>42637.170010000009</v>
      </c>
      <c r="M36" s="261"/>
    </row>
    <row r="37" spans="1:13" ht="22.5" x14ac:dyDescent="0.25">
      <c r="A37" s="254" t="s">
        <v>162</v>
      </c>
      <c r="B37" s="257">
        <v>0</v>
      </c>
      <c r="C37" s="257">
        <v>48750</v>
      </c>
      <c r="D37" s="257">
        <v>0</v>
      </c>
      <c r="E37" s="257">
        <v>0</v>
      </c>
      <c r="F37" s="257">
        <v>0</v>
      </c>
      <c r="G37" s="257">
        <v>0</v>
      </c>
      <c r="H37" s="257">
        <v>0</v>
      </c>
      <c r="I37" s="257">
        <v>0</v>
      </c>
      <c r="J37" s="257">
        <v>0</v>
      </c>
      <c r="K37" s="257">
        <v>0</v>
      </c>
      <c r="L37" s="257">
        <v>48750</v>
      </c>
      <c r="M37" s="262"/>
    </row>
    <row r="38" spans="1:13" ht="22.5" x14ac:dyDescent="0.25">
      <c r="A38" s="259" t="s">
        <v>163</v>
      </c>
      <c r="B38" s="260">
        <v>0</v>
      </c>
      <c r="C38" s="260">
        <v>57187.5</v>
      </c>
      <c r="D38" s="260">
        <v>0</v>
      </c>
      <c r="E38" s="260">
        <v>0</v>
      </c>
      <c r="F38" s="260">
        <v>0</v>
      </c>
      <c r="G38" s="260">
        <v>0</v>
      </c>
      <c r="H38" s="260">
        <v>0</v>
      </c>
      <c r="I38" s="260">
        <v>0</v>
      </c>
      <c r="J38" s="260">
        <v>0</v>
      </c>
      <c r="K38" s="260">
        <v>0</v>
      </c>
      <c r="L38" s="260">
        <v>57187.5</v>
      </c>
      <c r="M38" s="253"/>
    </row>
    <row r="39" spans="1:13" ht="22.5" x14ac:dyDescent="0.25">
      <c r="A39" s="269" t="s">
        <v>22</v>
      </c>
      <c r="B39" s="257"/>
      <c r="C39" s="257"/>
      <c r="D39" s="257"/>
      <c r="E39" s="257"/>
      <c r="F39" s="257"/>
      <c r="G39" s="257"/>
      <c r="H39" s="257"/>
      <c r="I39" s="257"/>
      <c r="J39" s="257"/>
      <c r="K39" s="257"/>
      <c r="L39" s="257"/>
      <c r="M39" s="258"/>
    </row>
    <row r="40" spans="1:13" ht="22.5" x14ac:dyDescent="0.25">
      <c r="A40" s="259" t="s">
        <v>22</v>
      </c>
      <c r="B40" s="260">
        <v>0</v>
      </c>
      <c r="C40" s="260">
        <v>8437.5</v>
      </c>
      <c r="D40" s="260">
        <v>0</v>
      </c>
      <c r="E40" s="260">
        <v>0</v>
      </c>
      <c r="F40" s="260">
        <v>0</v>
      </c>
      <c r="G40" s="260">
        <v>0</v>
      </c>
      <c r="H40" s="260">
        <v>0</v>
      </c>
      <c r="I40" s="260">
        <v>0</v>
      </c>
      <c r="J40" s="260">
        <v>0</v>
      </c>
      <c r="K40" s="260">
        <v>0</v>
      </c>
      <c r="L40" s="260">
        <v>8437.5</v>
      </c>
      <c r="M40" s="253"/>
    </row>
    <row r="41" spans="1:13" ht="22.5" x14ac:dyDescent="0.25">
      <c r="A41" s="254"/>
      <c r="B41" s="257"/>
      <c r="C41" s="257"/>
      <c r="D41" s="257"/>
      <c r="E41" s="257"/>
      <c r="F41" s="257"/>
      <c r="G41" s="257"/>
      <c r="H41" s="257"/>
      <c r="I41" s="257"/>
      <c r="J41" s="257"/>
      <c r="K41" s="257"/>
      <c r="L41" s="257"/>
      <c r="M41" s="262"/>
    </row>
    <row r="42" spans="1:13" ht="22.5" x14ac:dyDescent="0.25">
      <c r="A42" s="269" t="s">
        <v>79</v>
      </c>
      <c r="B42" s="270">
        <v>0</v>
      </c>
      <c r="C42" s="270">
        <v>20859.63</v>
      </c>
      <c r="D42" s="270">
        <v>0</v>
      </c>
      <c r="E42" s="270">
        <v>0</v>
      </c>
      <c r="F42" s="270">
        <v>0</v>
      </c>
      <c r="G42" s="270">
        <v>0</v>
      </c>
      <c r="H42" s="270">
        <v>0</v>
      </c>
      <c r="I42" s="270">
        <v>0</v>
      </c>
      <c r="J42" s="270">
        <v>0</v>
      </c>
      <c r="K42" s="270">
        <v>0</v>
      </c>
      <c r="L42" s="270">
        <v>20859.63</v>
      </c>
      <c r="M42" s="258">
        <v>7.2670732926347598E-2</v>
      </c>
    </row>
    <row r="43" spans="1:13" ht="22.5" x14ac:dyDescent="0.25">
      <c r="A43" s="259" t="s">
        <v>164</v>
      </c>
      <c r="B43" s="271">
        <v>0</v>
      </c>
      <c r="C43" s="271">
        <v>0</v>
      </c>
      <c r="D43" s="271">
        <v>0</v>
      </c>
      <c r="E43" s="271">
        <v>0</v>
      </c>
      <c r="F43" s="271">
        <v>0</v>
      </c>
      <c r="G43" s="271">
        <v>0</v>
      </c>
      <c r="H43" s="271">
        <v>0</v>
      </c>
      <c r="I43" s="271">
        <v>0</v>
      </c>
      <c r="J43" s="271">
        <v>0</v>
      </c>
      <c r="K43" s="271">
        <v>0</v>
      </c>
      <c r="L43" s="272">
        <v>0</v>
      </c>
      <c r="M43" s="273"/>
    </row>
    <row r="44" spans="1:13" ht="22.5" x14ac:dyDescent="0.25">
      <c r="A44" s="254" t="s">
        <v>165</v>
      </c>
      <c r="B44" s="257">
        <v>0</v>
      </c>
      <c r="C44" s="257">
        <v>20859.63</v>
      </c>
      <c r="D44" s="257">
        <v>0</v>
      </c>
      <c r="E44" s="257">
        <v>0</v>
      </c>
      <c r="F44" s="257">
        <v>0</v>
      </c>
      <c r="G44" s="257">
        <v>0</v>
      </c>
      <c r="H44" s="257">
        <v>0</v>
      </c>
      <c r="I44" s="257">
        <v>0</v>
      </c>
      <c r="J44" s="257">
        <v>0</v>
      </c>
      <c r="K44" s="257">
        <v>0</v>
      </c>
      <c r="L44" s="274">
        <v>20859.63</v>
      </c>
      <c r="M44" s="258"/>
    </row>
    <row r="45" spans="1:13" ht="23.25" thickBot="1" x14ac:dyDescent="0.3">
      <c r="A45" s="275" t="s">
        <v>78</v>
      </c>
      <c r="B45" s="276">
        <v>70270.838959999994</v>
      </c>
      <c r="C45" s="276">
        <v>199815.19169000001</v>
      </c>
      <c r="D45" s="276">
        <v>13818.843129999999</v>
      </c>
      <c r="E45" s="276">
        <v>0</v>
      </c>
      <c r="F45" s="276">
        <v>78.582489999999993</v>
      </c>
      <c r="G45" s="276">
        <v>207.43495000000001</v>
      </c>
      <c r="H45" s="276">
        <v>615.75</v>
      </c>
      <c r="I45" s="276">
        <v>-264.90617000000003</v>
      </c>
      <c r="J45" s="276">
        <v>2501.3311200000899</v>
      </c>
      <c r="K45" s="276">
        <v>0</v>
      </c>
      <c r="L45" s="277">
        <v>287043.06617000012</v>
      </c>
      <c r="M45" s="278">
        <v>0.99999998240682109</v>
      </c>
    </row>
  </sheetData>
  <mergeCells count="2">
    <mergeCell ref="A1:M1"/>
    <mergeCell ref="A2:M2"/>
  </mergeCells>
  <printOptions horizontalCentered="1"/>
  <pageMargins left="0.51181102362204722" right="0.51181102362204722" top="0.51181102362204722" bottom="0" header="0.23622047244094491" footer="0.23622047244094491"/>
  <pageSetup paperSize="9" scale="5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28FD1-9468-40CA-AA27-FCF794D4DB0C}">
  <sheetPr>
    <pageSetUpPr fitToPage="1"/>
  </sheetPr>
  <dimension ref="A1:J62"/>
  <sheetViews>
    <sheetView view="pageBreakPreview" zoomScaleSheetLayoutView="100" workbookViewId="0">
      <selection activeCell="G11" sqref="G11"/>
    </sheetView>
  </sheetViews>
  <sheetFormatPr defaultColWidth="9.14453125" defaultRowHeight="12.75" x14ac:dyDescent="0.15"/>
  <cols>
    <col min="1" max="1" width="8.47265625" style="1" bestFit="1" customWidth="1"/>
    <col min="2" max="2" width="35.51171875" style="1" bestFit="1" customWidth="1"/>
    <col min="3" max="3" width="31.4765625" style="1" bestFit="1" customWidth="1"/>
    <col min="4" max="4" width="27.84375" style="1" bestFit="1" customWidth="1"/>
    <col min="5" max="5" width="39.68359375" style="1" bestFit="1" customWidth="1"/>
    <col min="6" max="6" width="39.546875" style="1" customWidth="1"/>
    <col min="7" max="7" width="29.59375" style="1" bestFit="1" customWidth="1"/>
    <col min="8" max="8" width="31.609375" style="1" bestFit="1" customWidth="1"/>
    <col min="9" max="9" width="35.51171875" style="1" customWidth="1"/>
    <col min="10" max="10" width="26.6328125" style="1" bestFit="1" customWidth="1"/>
    <col min="11" max="16384" width="9.14453125" style="1"/>
  </cols>
  <sheetData>
    <row r="1" spans="1:9" s="333" customFormat="1" ht="29.25" customHeight="1" x14ac:dyDescent="0.35">
      <c r="A1" s="461" t="s">
        <v>186</v>
      </c>
      <c r="B1" s="461"/>
      <c r="C1" s="461"/>
      <c r="D1" s="461"/>
      <c r="E1" s="461"/>
      <c r="F1" s="461"/>
      <c r="G1" s="461"/>
    </row>
    <row r="2" spans="1:9" s="333" customFormat="1" ht="18" customHeight="1" x14ac:dyDescent="0.3">
      <c r="A2" s="334"/>
      <c r="G2" s="335"/>
    </row>
    <row r="3" spans="1:9" s="338" customFormat="1" ht="10.5" customHeight="1" thickBot="1" x14ac:dyDescent="0.35">
      <c r="A3" s="336"/>
      <c r="B3" s="337"/>
    </row>
    <row r="4" spans="1:9" s="342" customFormat="1" ht="21" customHeight="1" x14ac:dyDescent="0.2">
      <c r="A4" s="339" t="s">
        <v>187</v>
      </c>
      <c r="B4" s="340" t="s">
        <v>188</v>
      </c>
      <c r="C4" s="340" t="s">
        <v>189</v>
      </c>
      <c r="D4" s="340" t="s">
        <v>190</v>
      </c>
      <c r="E4" s="340" t="s">
        <v>191</v>
      </c>
      <c r="F4" s="340" t="s">
        <v>192</v>
      </c>
      <c r="G4" s="340" t="s">
        <v>18</v>
      </c>
      <c r="H4" s="341"/>
      <c r="I4" s="341"/>
    </row>
    <row r="5" spans="1:9" s="333" customFormat="1" ht="21" customHeight="1" x14ac:dyDescent="0.2">
      <c r="A5" s="343"/>
      <c r="B5" s="344"/>
      <c r="C5" s="344"/>
      <c r="D5" s="344"/>
      <c r="E5" s="344" t="s">
        <v>193</v>
      </c>
      <c r="F5" s="344"/>
      <c r="G5" s="344"/>
      <c r="H5" s="336"/>
      <c r="I5" s="336"/>
    </row>
    <row r="6" spans="1:9" s="348" customFormat="1" ht="36" customHeight="1" thickBot="1" x14ac:dyDescent="0.25">
      <c r="A6" s="345"/>
      <c r="B6" s="345"/>
      <c r="C6" s="345" t="s">
        <v>194</v>
      </c>
      <c r="D6" s="345" t="s">
        <v>194</v>
      </c>
      <c r="E6" s="345" t="s">
        <v>194</v>
      </c>
      <c r="F6" s="346" t="s">
        <v>195</v>
      </c>
      <c r="G6" s="345" t="s">
        <v>194</v>
      </c>
      <c r="H6" s="347"/>
      <c r="I6" s="347"/>
    </row>
    <row r="7" spans="1:9" s="356" customFormat="1" ht="30.75" customHeight="1" x14ac:dyDescent="0.25">
      <c r="A7" s="349">
        <v>1</v>
      </c>
      <c r="B7" s="350" t="s">
        <v>196</v>
      </c>
      <c r="C7" s="351">
        <f>[24]Abia!$R$20</f>
        <v>87154702.460178435</v>
      </c>
      <c r="D7" s="352">
        <v>0</v>
      </c>
      <c r="E7" s="353">
        <v>0</v>
      </c>
      <c r="F7" s="353">
        <v>0</v>
      </c>
      <c r="G7" s="354">
        <f>C7+D7+E7+F7</f>
        <v>87154702.460178435</v>
      </c>
      <c r="H7" s="355"/>
      <c r="I7" s="336"/>
    </row>
    <row r="8" spans="1:9" s="363" customFormat="1" ht="30.75" customHeight="1" x14ac:dyDescent="0.25">
      <c r="A8" s="357">
        <f>A7+1</f>
        <v>2</v>
      </c>
      <c r="B8" s="358" t="s">
        <v>197</v>
      </c>
      <c r="C8" s="359">
        <v>98976511.582138434</v>
      </c>
      <c r="D8" s="360">
        <v>6500000</v>
      </c>
      <c r="E8" s="360"/>
      <c r="F8" s="360">
        <v>0</v>
      </c>
      <c r="G8" s="361">
        <f>C8+D8+E8+F8</f>
        <v>105476511.58213843</v>
      </c>
      <c r="H8" s="362"/>
    </row>
    <row r="9" spans="1:9" s="356" customFormat="1" ht="30.75" customHeight="1" x14ac:dyDescent="0.25">
      <c r="A9" s="364">
        <f t="shared" ref="A9:A43" si="0">A8+1</f>
        <v>3</v>
      </c>
      <c r="B9" s="365" t="s">
        <v>198</v>
      </c>
      <c r="C9" s="366">
        <f>'[24]Akwa Ibom'!$R$26</f>
        <v>46619779.7366632</v>
      </c>
      <c r="D9" s="367">
        <v>0</v>
      </c>
      <c r="E9" s="368"/>
      <c r="F9" s="368">
        <v>0</v>
      </c>
      <c r="G9" s="354">
        <f>C9+D9+E9+F9</f>
        <v>46619779.7366632</v>
      </c>
      <c r="H9" s="369"/>
    </row>
    <row r="10" spans="1:9" s="356" customFormat="1" ht="30.75" customHeight="1" x14ac:dyDescent="0.25">
      <c r="A10" s="357">
        <f t="shared" si="0"/>
        <v>4</v>
      </c>
      <c r="B10" s="358" t="s">
        <v>199</v>
      </c>
      <c r="C10" s="359">
        <f>[24]Anambra!$R$17</f>
        <v>115886392.46126631</v>
      </c>
      <c r="D10" s="360">
        <v>0</v>
      </c>
      <c r="E10" s="360">
        <v>0</v>
      </c>
      <c r="F10" s="360">
        <v>0</v>
      </c>
      <c r="G10" s="361">
        <f t="shared" ref="G10:G44" si="1">C10+D10+E10+F10</f>
        <v>115886392.46126631</v>
      </c>
      <c r="H10" s="369"/>
    </row>
    <row r="11" spans="1:9" s="356" customFormat="1" ht="30.75" customHeight="1" x14ac:dyDescent="0.25">
      <c r="A11" s="364">
        <f t="shared" si="0"/>
        <v>5</v>
      </c>
      <c r="B11" s="365" t="s">
        <v>200</v>
      </c>
      <c r="C11" s="366">
        <f>[24]Bauchi!$R$32</f>
        <v>129449049.23768513</v>
      </c>
      <c r="D11" s="367">
        <v>0</v>
      </c>
      <c r="E11" s="368">
        <v>0</v>
      </c>
      <c r="F11" s="368">
        <v>0</v>
      </c>
      <c r="G11" s="354">
        <f t="shared" si="1"/>
        <v>129449049.23768513</v>
      </c>
      <c r="H11" s="369"/>
    </row>
    <row r="12" spans="1:9" s="356" customFormat="1" ht="30.75" customHeight="1" x14ac:dyDescent="0.25">
      <c r="A12" s="357">
        <f t="shared" si="0"/>
        <v>6</v>
      </c>
      <c r="B12" s="358" t="s">
        <v>201</v>
      </c>
      <c r="C12" s="359">
        <f>[24]Bayelsa!$R$17</f>
        <v>51312525.84182521</v>
      </c>
      <c r="D12" s="360">
        <v>0</v>
      </c>
      <c r="E12" s="360">
        <v>0</v>
      </c>
      <c r="F12" s="360">
        <v>0</v>
      </c>
      <c r="G12" s="361">
        <f t="shared" si="1"/>
        <v>51312525.84182521</v>
      </c>
      <c r="H12" s="369"/>
    </row>
    <row r="13" spans="1:9" s="356" customFormat="1" ht="30.75" customHeight="1" x14ac:dyDescent="0.25">
      <c r="A13" s="364">
        <f t="shared" si="0"/>
        <v>7</v>
      </c>
      <c r="B13" s="365" t="s">
        <v>202</v>
      </c>
      <c r="C13" s="366">
        <f>[24]Benue!$R$17</f>
        <v>29069437.679764297</v>
      </c>
      <c r="D13" s="367">
        <v>0</v>
      </c>
      <c r="E13" s="368">
        <v>0</v>
      </c>
      <c r="F13" s="368">
        <v>0</v>
      </c>
      <c r="G13" s="354">
        <f t="shared" si="1"/>
        <v>29069437.679764297</v>
      </c>
      <c r="H13" s="370"/>
    </row>
    <row r="14" spans="1:9" s="356" customFormat="1" ht="30.75" customHeight="1" x14ac:dyDescent="0.25">
      <c r="A14" s="357">
        <f t="shared" si="0"/>
        <v>8</v>
      </c>
      <c r="B14" s="358" t="s">
        <v>203</v>
      </c>
      <c r="C14" s="359">
        <f>[24]Borno!$R$14</f>
        <v>20020197.006984171</v>
      </c>
      <c r="D14" s="360">
        <v>0</v>
      </c>
      <c r="E14" s="360">
        <v>0</v>
      </c>
      <c r="F14" s="360">
        <v>0</v>
      </c>
      <c r="G14" s="361">
        <f t="shared" si="1"/>
        <v>20020197.006984171</v>
      </c>
      <c r="H14" s="370"/>
    </row>
    <row r="15" spans="1:9" s="356" customFormat="1" ht="30.75" customHeight="1" x14ac:dyDescent="0.25">
      <c r="A15" s="364">
        <f t="shared" si="0"/>
        <v>9</v>
      </c>
      <c r="B15" s="365" t="s">
        <v>204</v>
      </c>
      <c r="C15" s="366">
        <v>107281922.84392765</v>
      </c>
      <c r="D15" s="367">
        <v>43900000</v>
      </c>
      <c r="E15" s="368">
        <v>21464442.18</v>
      </c>
      <c r="F15" s="368">
        <v>0</v>
      </c>
      <c r="G15" s="354">
        <f t="shared" si="1"/>
        <v>172646365.02392766</v>
      </c>
      <c r="H15" s="371"/>
    </row>
    <row r="16" spans="1:9" s="356" customFormat="1" ht="30.75" customHeight="1" x14ac:dyDescent="0.25">
      <c r="A16" s="357">
        <f t="shared" si="0"/>
        <v>10</v>
      </c>
      <c r="B16" s="358" t="s">
        <v>205</v>
      </c>
      <c r="C16" s="359">
        <f>[24]Delta!$R$14</f>
        <v>53856648.897371277</v>
      </c>
      <c r="D16" s="360">
        <v>0</v>
      </c>
      <c r="E16" s="360">
        <v>0</v>
      </c>
      <c r="F16" s="360">
        <v>0</v>
      </c>
      <c r="G16" s="361">
        <f t="shared" si="1"/>
        <v>53856648.897371277</v>
      </c>
      <c r="H16" s="371"/>
    </row>
    <row r="17" spans="1:9" s="356" customFormat="1" ht="30.75" customHeight="1" x14ac:dyDescent="0.25">
      <c r="A17" s="364">
        <f t="shared" si="0"/>
        <v>11</v>
      </c>
      <c r="B17" s="365" t="s">
        <v>206</v>
      </c>
      <c r="C17" s="366">
        <f>[24]Ebonyi!$R$18</f>
        <v>59127695.493809968</v>
      </c>
      <c r="D17" s="367">
        <v>0</v>
      </c>
      <c r="E17" s="368"/>
      <c r="F17" s="368"/>
      <c r="G17" s="354">
        <f t="shared" si="1"/>
        <v>59127695.493809968</v>
      </c>
      <c r="H17" s="371"/>
    </row>
    <row r="18" spans="1:9" s="356" customFormat="1" ht="30.75" customHeight="1" x14ac:dyDescent="0.25">
      <c r="A18" s="357">
        <f t="shared" si="0"/>
        <v>12</v>
      </c>
      <c r="B18" s="358" t="s">
        <v>207</v>
      </c>
      <c r="C18" s="359">
        <f>[24]Edo!$R$20</f>
        <v>245192506.17042044</v>
      </c>
      <c r="D18" s="360">
        <v>0</v>
      </c>
      <c r="E18" s="360">
        <v>0</v>
      </c>
      <c r="F18" s="360">
        <v>0</v>
      </c>
      <c r="G18" s="361">
        <f t="shared" si="1"/>
        <v>245192506.17042044</v>
      </c>
      <c r="H18" s="371"/>
    </row>
    <row r="19" spans="1:9" s="356" customFormat="1" ht="30.75" customHeight="1" x14ac:dyDescent="0.25">
      <c r="A19" s="364">
        <f t="shared" si="0"/>
        <v>13</v>
      </c>
      <c r="B19" s="365" t="s">
        <v>208</v>
      </c>
      <c r="C19" s="366">
        <f>[24]Ekiti!$R$19</f>
        <v>90702124.752196431</v>
      </c>
      <c r="D19" s="367">
        <v>0</v>
      </c>
      <c r="E19" s="368">
        <v>0</v>
      </c>
      <c r="F19" s="368">
        <v>0</v>
      </c>
      <c r="G19" s="354">
        <f t="shared" si="1"/>
        <v>90702124.752196431</v>
      </c>
      <c r="H19" s="371"/>
    </row>
    <row r="20" spans="1:9" s="356" customFormat="1" ht="30.75" customHeight="1" x14ac:dyDescent="0.25">
      <c r="A20" s="357">
        <f t="shared" si="0"/>
        <v>14</v>
      </c>
      <c r="B20" s="358" t="s">
        <v>209</v>
      </c>
      <c r="C20" s="359">
        <v>108558813.77695911</v>
      </c>
      <c r="D20" s="360">
        <v>6500000</v>
      </c>
      <c r="E20" s="360">
        <v>0</v>
      </c>
      <c r="F20" s="360">
        <v>0</v>
      </c>
      <c r="G20" s="361">
        <f t="shared" si="1"/>
        <v>115058813.77695911</v>
      </c>
      <c r="H20" s="371"/>
    </row>
    <row r="21" spans="1:9" s="356" customFormat="1" ht="30.75" customHeight="1" x14ac:dyDescent="0.25">
      <c r="A21" s="364">
        <f t="shared" si="0"/>
        <v>15</v>
      </c>
      <c r="B21" s="365" t="s">
        <v>210</v>
      </c>
      <c r="C21" s="372">
        <f>[24]Gombe!$R$19</f>
        <v>35200627.450587526</v>
      </c>
      <c r="D21" s="367">
        <v>0</v>
      </c>
      <c r="E21" s="368"/>
      <c r="F21" s="368">
        <v>0</v>
      </c>
      <c r="G21" s="354">
        <f t="shared" si="1"/>
        <v>35200627.450587526</v>
      </c>
      <c r="H21" s="371"/>
    </row>
    <row r="22" spans="1:9" s="356" customFormat="1" ht="30.75" customHeight="1" x14ac:dyDescent="0.25">
      <c r="A22" s="357">
        <f t="shared" si="0"/>
        <v>16</v>
      </c>
      <c r="B22" s="358" t="s">
        <v>211</v>
      </c>
      <c r="C22" s="359">
        <v>23306075.580000002</v>
      </c>
      <c r="D22" s="360">
        <f>7000000+20911517.88</f>
        <v>27911517.879999999</v>
      </c>
      <c r="E22" s="360">
        <v>0</v>
      </c>
      <c r="F22" s="360">
        <v>0</v>
      </c>
      <c r="G22" s="361">
        <f t="shared" si="1"/>
        <v>51217593.460000001</v>
      </c>
      <c r="H22" s="371">
        <f>51217593.46-27911517.88</f>
        <v>23306075.580000002</v>
      </c>
    </row>
    <row r="23" spans="1:9" s="356" customFormat="1" ht="30.75" customHeight="1" x14ac:dyDescent="0.25">
      <c r="A23" s="364">
        <f t="shared" si="0"/>
        <v>17</v>
      </c>
      <c r="B23" s="365" t="s">
        <v>212</v>
      </c>
      <c r="C23" s="366">
        <f>[24]Jigawa!$R$17</f>
        <v>29555191.421962142</v>
      </c>
      <c r="D23" s="367">
        <v>0</v>
      </c>
      <c r="E23" s="368">
        <v>0</v>
      </c>
      <c r="F23" s="368"/>
      <c r="G23" s="354">
        <f t="shared" si="1"/>
        <v>29555191.421962142</v>
      </c>
      <c r="H23" s="371"/>
    </row>
    <row r="24" spans="1:9" s="356" customFormat="1" ht="30.75" customHeight="1" x14ac:dyDescent="0.25">
      <c r="A24" s="357">
        <f t="shared" si="0"/>
        <v>18</v>
      </c>
      <c r="B24" s="358" t="s">
        <v>213</v>
      </c>
      <c r="C24" s="359">
        <v>554543449.75489771</v>
      </c>
      <c r="D24" s="360">
        <v>0</v>
      </c>
      <c r="E24" s="360">
        <v>15535692.17</v>
      </c>
      <c r="F24" s="360">
        <v>0</v>
      </c>
      <c r="G24" s="361">
        <f t="shared" si="1"/>
        <v>570079141.92489767</v>
      </c>
      <c r="H24" s="371"/>
    </row>
    <row r="25" spans="1:9" s="356" customFormat="1" ht="30.75" customHeight="1" x14ac:dyDescent="0.25">
      <c r="A25" s="364">
        <f t="shared" si="0"/>
        <v>19</v>
      </c>
      <c r="B25" s="365" t="s">
        <v>214</v>
      </c>
      <c r="C25" s="366">
        <v>60485778.0704</v>
      </c>
      <c r="D25" s="367">
        <v>3369600</v>
      </c>
      <c r="E25" s="368">
        <v>0</v>
      </c>
      <c r="F25" s="368">
        <v>0</v>
      </c>
      <c r="G25" s="354">
        <f t="shared" si="1"/>
        <v>63855378.0704</v>
      </c>
      <c r="H25" s="371"/>
    </row>
    <row r="26" spans="1:9" s="356" customFormat="1" ht="30.75" customHeight="1" x14ac:dyDescent="0.25">
      <c r="A26" s="357">
        <f t="shared" si="0"/>
        <v>20</v>
      </c>
      <c r="B26" s="358" t="s">
        <v>215</v>
      </c>
      <c r="C26" s="359">
        <f>[24]katsina!$R$22</f>
        <v>74995625.438078433</v>
      </c>
      <c r="D26" s="360">
        <v>0</v>
      </c>
      <c r="E26" s="360">
        <v>0</v>
      </c>
      <c r="F26" s="360"/>
      <c r="G26" s="361">
        <f t="shared" si="1"/>
        <v>74995625.438078433</v>
      </c>
      <c r="H26" s="371"/>
    </row>
    <row r="27" spans="1:9" s="356" customFormat="1" ht="30.75" customHeight="1" x14ac:dyDescent="0.25">
      <c r="A27" s="364">
        <f t="shared" si="0"/>
        <v>21</v>
      </c>
      <c r="B27" s="365" t="s">
        <v>216</v>
      </c>
      <c r="C27" s="366">
        <f>[24]Kebbi!$R$21</f>
        <v>42012518.940391272</v>
      </c>
      <c r="D27" s="367">
        <v>0</v>
      </c>
      <c r="E27" s="368">
        <v>0</v>
      </c>
      <c r="F27" s="368"/>
      <c r="G27" s="354">
        <f t="shared" si="1"/>
        <v>42012518.940391272</v>
      </c>
      <c r="H27" s="371"/>
    </row>
    <row r="28" spans="1:9" s="356" customFormat="1" ht="30.75" customHeight="1" x14ac:dyDescent="0.25">
      <c r="A28" s="357">
        <f t="shared" si="0"/>
        <v>22</v>
      </c>
      <c r="B28" s="358" t="s">
        <v>217</v>
      </c>
      <c r="C28" s="359">
        <f>[24]kogi!$R$19</f>
        <v>28629302.180281796</v>
      </c>
      <c r="D28" s="360">
        <v>0</v>
      </c>
      <c r="E28" s="360">
        <v>0</v>
      </c>
      <c r="F28" s="360">
        <v>0</v>
      </c>
      <c r="G28" s="361">
        <f t="shared" si="1"/>
        <v>28629302.180281796</v>
      </c>
      <c r="H28" s="371"/>
    </row>
    <row r="29" spans="1:9" s="356" customFormat="1" ht="30.75" customHeight="1" x14ac:dyDescent="0.25">
      <c r="A29" s="364">
        <f t="shared" si="0"/>
        <v>23</v>
      </c>
      <c r="B29" s="365" t="s">
        <v>218</v>
      </c>
      <c r="C29" s="366">
        <f>[24]kwara!$R$22</f>
        <v>43426265.975833781</v>
      </c>
      <c r="D29" s="367">
        <v>0</v>
      </c>
      <c r="E29" s="368">
        <v>0</v>
      </c>
      <c r="F29" s="368">
        <v>0</v>
      </c>
      <c r="G29" s="354">
        <f t="shared" si="1"/>
        <v>43426265.975833781</v>
      </c>
      <c r="H29" s="371"/>
    </row>
    <row r="30" spans="1:9" s="356" customFormat="1" ht="30.75" customHeight="1" x14ac:dyDescent="0.25">
      <c r="A30" s="357">
        <f t="shared" si="0"/>
        <v>24</v>
      </c>
      <c r="B30" s="358" t="s">
        <v>219</v>
      </c>
      <c r="C30" s="359">
        <v>1117394751.9802773</v>
      </c>
      <c r="D30" s="360">
        <f>100000000+6500000+10000000+10000000+7330000+10000000</f>
        <v>143830000</v>
      </c>
      <c r="E30" s="360">
        <v>0</v>
      </c>
      <c r="F30" s="360">
        <v>0</v>
      </c>
      <c r="G30" s="361">
        <f t="shared" si="1"/>
        <v>1261224751.9802773</v>
      </c>
      <c r="H30" s="371"/>
    </row>
    <row r="31" spans="1:9" s="356" customFormat="1" ht="30.75" customHeight="1" x14ac:dyDescent="0.25">
      <c r="A31" s="364">
        <f t="shared" si="0"/>
        <v>25</v>
      </c>
      <c r="B31" s="365" t="s">
        <v>220</v>
      </c>
      <c r="C31" s="366">
        <f>[24]Nassarawa!$R$17</f>
        <v>55823034.284902826</v>
      </c>
      <c r="D31" s="367">
        <v>0</v>
      </c>
      <c r="E31" s="368">
        <v>0</v>
      </c>
      <c r="F31" s="368">
        <v>0</v>
      </c>
      <c r="G31" s="354">
        <f t="shared" si="1"/>
        <v>55823034.284902826</v>
      </c>
      <c r="H31" s="372"/>
      <c r="I31" s="372"/>
    </row>
    <row r="32" spans="1:9" s="356" customFormat="1" ht="30.75" customHeight="1" x14ac:dyDescent="0.25">
      <c r="A32" s="357">
        <f t="shared" si="0"/>
        <v>26</v>
      </c>
      <c r="B32" s="358" t="s">
        <v>221</v>
      </c>
      <c r="C32" s="359">
        <f>[24]Niger!$R$27</f>
        <v>66003904.550188236</v>
      </c>
      <c r="D32" s="360">
        <v>12500000</v>
      </c>
      <c r="E32" s="360">
        <v>0</v>
      </c>
      <c r="F32" s="360">
        <v>0</v>
      </c>
      <c r="G32" s="361">
        <f t="shared" si="1"/>
        <v>78503904.550188243</v>
      </c>
      <c r="H32" s="372"/>
      <c r="I32" s="372"/>
    </row>
    <row r="33" spans="1:10" s="356" customFormat="1" ht="30.75" customHeight="1" x14ac:dyDescent="0.25">
      <c r="A33" s="364">
        <f t="shared" si="0"/>
        <v>27</v>
      </c>
      <c r="B33" s="365" t="s">
        <v>222</v>
      </c>
      <c r="C33" s="366">
        <v>89614146.874259919</v>
      </c>
      <c r="D33" s="367">
        <f>5000000+3294600</f>
        <v>8294600</v>
      </c>
      <c r="E33" s="368">
        <v>0</v>
      </c>
      <c r="F33" s="368">
        <v>0</v>
      </c>
      <c r="G33" s="354">
        <f t="shared" si="1"/>
        <v>97908746.874259919</v>
      </c>
      <c r="H33" s="372"/>
      <c r="I33" s="372"/>
    </row>
    <row r="34" spans="1:10" s="356" customFormat="1" ht="30.75" customHeight="1" x14ac:dyDescent="0.25">
      <c r="A34" s="357">
        <f t="shared" si="0"/>
        <v>28</v>
      </c>
      <c r="B34" s="358" t="s">
        <v>223</v>
      </c>
      <c r="C34" s="359">
        <v>74792475.769999996</v>
      </c>
      <c r="D34" s="360">
        <v>5000000</v>
      </c>
      <c r="E34" s="360">
        <v>0</v>
      </c>
      <c r="F34" s="360"/>
      <c r="G34" s="361">
        <f t="shared" si="1"/>
        <v>79792475.769999996</v>
      </c>
      <c r="H34" s="372">
        <f>79792475.77-5000000</f>
        <v>74792475.769999996</v>
      </c>
      <c r="I34" s="372"/>
    </row>
    <row r="35" spans="1:10" s="356" customFormat="1" ht="30.75" customHeight="1" x14ac:dyDescent="0.25">
      <c r="A35" s="364">
        <f t="shared" si="0"/>
        <v>29</v>
      </c>
      <c r="B35" s="365" t="s">
        <v>224</v>
      </c>
      <c r="C35" s="366">
        <v>78140931.310462773</v>
      </c>
      <c r="D35" s="367">
        <f>6950000+5295988.98+0.02</f>
        <v>12245989</v>
      </c>
      <c r="E35" s="368">
        <v>0</v>
      </c>
      <c r="F35" s="368">
        <v>0</v>
      </c>
      <c r="G35" s="354">
        <f t="shared" si="1"/>
        <v>90386920.310462773</v>
      </c>
      <c r="H35" s="372"/>
      <c r="I35" s="372"/>
    </row>
    <row r="36" spans="1:10" s="356" customFormat="1" ht="30.75" customHeight="1" x14ac:dyDescent="0.25">
      <c r="A36" s="357">
        <f t="shared" si="0"/>
        <v>30</v>
      </c>
      <c r="B36" s="358" t="s">
        <v>225</v>
      </c>
      <c r="C36" s="359">
        <f>[24]Oyo!$R$25</f>
        <v>82509495.080594957</v>
      </c>
      <c r="D36" s="360">
        <v>0</v>
      </c>
      <c r="E36" s="360"/>
      <c r="F36" s="360">
        <v>0</v>
      </c>
      <c r="G36" s="361">
        <f t="shared" si="1"/>
        <v>82509495.080594957</v>
      </c>
      <c r="H36" s="372"/>
      <c r="I36" s="372"/>
    </row>
    <row r="37" spans="1:10" s="356" customFormat="1" ht="30.75" customHeight="1" x14ac:dyDescent="0.25">
      <c r="A37" s="364">
        <f t="shared" si="0"/>
        <v>31</v>
      </c>
      <c r="B37" s="365" t="s">
        <v>226</v>
      </c>
      <c r="C37" s="366">
        <v>28126343.14681913</v>
      </c>
      <c r="D37" s="367">
        <v>5000000</v>
      </c>
      <c r="E37" s="368">
        <v>0</v>
      </c>
      <c r="F37" s="368">
        <v>0</v>
      </c>
      <c r="G37" s="354">
        <f t="shared" si="1"/>
        <v>33126343.14681913</v>
      </c>
      <c r="H37" s="372"/>
      <c r="I37" s="372"/>
    </row>
    <row r="38" spans="1:10" s="356" customFormat="1" ht="30.75" customHeight="1" x14ac:dyDescent="0.25">
      <c r="A38" s="357">
        <f t="shared" si="0"/>
        <v>32</v>
      </c>
      <c r="B38" s="358" t="s">
        <v>227</v>
      </c>
      <c r="C38" s="359">
        <f>[24]Rivers!$R$18</f>
        <v>69534420.769999996</v>
      </c>
      <c r="D38" s="360">
        <v>0</v>
      </c>
      <c r="E38" s="360">
        <v>0</v>
      </c>
      <c r="F38" s="360">
        <v>0</v>
      </c>
      <c r="G38" s="361">
        <f t="shared" si="1"/>
        <v>69534420.769999996</v>
      </c>
      <c r="H38" s="372"/>
      <c r="I38" s="372"/>
    </row>
    <row r="39" spans="1:10" s="356" customFormat="1" ht="30.75" customHeight="1" x14ac:dyDescent="0.25">
      <c r="A39" s="364">
        <f t="shared" si="0"/>
        <v>33</v>
      </c>
      <c r="B39" s="365" t="s">
        <v>228</v>
      </c>
      <c r="C39" s="366">
        <f>[24]Sokoto!$R$20</f>
        <v>34661496.134269536</v>
      </c>
      <c r="D39" s="367">
        <v>0</v>
      </c>
      <c r="E39" s="368">
        <v>0</v>
      </c>
      <c r="F39" s="368">
        <v>0</v>
      </c>
      <c r="G39" s="354">
        <f t="shared" si="1"/>
        <v>34661496.134269536</v>
      </c>
      <c r="H39" s="371"/>
    </row>
    <row r="40" spans="1:10" s="356" customFormat="1" ht="30.75" customHeight="1" x14ac:dyDescent="0.25">
      <c r="A40" s="357">
        <f t="shared" si="0"/>
        <v>34</v>
      </c>
      <c r="B40" s="358" t="s">
        <v>229</v>
      </c>
      <c r="C40" s="359">
        <f>[24]Taraba!$R$17</f>
        <v>34641916.222880885</v>
      </c>
      <c r="D40" s="360">
        <v>0</v>
      </c>
      <c r="E40" s="360">
        <v>0</v>
      </c>
      <c r="F40" s="360">
        <v>0</v>
      </c>
      <c r="G40" s="361">
        <f t="shared" si="1"/>
        <v>34641916.222880885</v>
      </c>
      <c r="H40" s="370"/>
    </row>
    <row r="41" spans="1:10" s="356" customFormat="1" ht="30.75" customHeight="1" x14ac:dyDescent="0.25">
      <c r="A41" s="364">
        <f t="shared" si="0"/>
        <v>35</v>
      </c>
      <c r="B41" s="365" t="s">
        <v>230</v>
      </c>
      <c r="C41" s="366">
        <f>[24]Yobe!$R$16</f>
        <v>25669384.568699852</v>
      </c>
      <c r="D41" s="367">
        <v>0</v>
      </c>
      <c r="E41" s="368">
        <v>0</v>
      </c>
      <c r="F41" s="368">
        <v>0</v>
      </c>
      <c r="G41" s="354">
        <f t="shared" si="1"/>
        <v>25669384.568699852</v>
      </c>
      <c r="H41" s="370"/>
    </row>
    <row r="42" spans="1:10" s="356" customFormat="1" ht="30.75" customHeight="1" x14ac:dyDescent="0.25">
      <c r="A42" s="357">
        <f t="shared" si="0"/>
        <v>36</v>
      </c>
      <c r="B42" s="358" t="s">
        <v>231</v>
      </c>
      <c r="C42" s="359">
        <f>[24]Zamfara!$R$21</f>
        <v>29638974.328154016</v>
      </c>
      <c r="D42" s="360">
        <v>0</v>
      </c>
      <c r="E42" s="360">
        <v>0</v>
      </c>
      <c r="F42" s="360">
        <v>0</v>
      </c>
      <c r="G42" s="361">
        <f t="shared" si="1"/>
        <v>29638974.328154016</v>
      </c>
      <c r="H42" s="370"/>
    </row>
    <row r="43" spans="1:10" s="356" customFormat="1" ht="30.75" customHeight="1" x14ac:dyDescent="0.25">
      <c r="A43" s="364">
        <f t="shared" si="0"/>
        <v>37</v>
      </c>
      <c r="B43" s="365" t="s">
        <v>38</v>
      </c>
      <c r="C43" s="366">
        <f>[24]FCT!$R$14</f>
        <v>29084778.825454548</v>
      </c>
      <c r="D43" s="367">
        <v>0</v>
      </c>
      <c r="E43" s="368">
        <v>0</v>
      </c>
      <c r="F43" s="368">
        <v>0</v>
      </c>
      <c r="G43" s="354">
        <f t="shared" si="1"/>
        <v>29084778.825454548</v>
      </c>
      <c r="H43" s="370"/>
    </row>
    <row r="44" spans="1:10" s="356" customFormat="1" ht="30.75" customHeight="1" thickBot="1" x14ac:dyDescent="0.3">
      <c r="A44" s="373"/>
      <c r="B44" s="374" t="s">
        <v>232</v>
      </c>
      <c r="C44" s="375">
        <f>SUM(C6:C43)</f>
        <v>3950999196.6005874</v>
      </c>
      <c r="D44" s="375">
        <f>SUM(D6:D42)</f>
        <v>275051706.88</v>
      </c>
      <c r="E44" s="376">
        <f>E15+E24</f>
        <v>37000134.350000001</v>
      </c>
      <c r="F44" s="377">
        <v>0</v>
      </c>
      <c r="G44" s="378">
        <f t="shared" si="1"/>
        <v>4263051037.8305874</v>
      </c>
    </row>
    <row r="45" spans="1:10" s="356" customFormat="1" ht="30.75" customHeight="1" thickBot="1" x14ac:dyDescent="0.3">
      <c r="A45" s="379"/>
      <c r="B45" s="380" t="s">
        <v>233</v>
      </c>
      <c r="C45" s="381">
        <f>C46-C44</f>
        <v>11999630103.399412</v>
      </c>
      <c r="D45" s="381">
        <f>D46-D44</f>
        <v>134455393.12</v>
      </c>
      <c r="E45" s="381">
        <f>E46-E44</f>
        <v>3911643765.6500001</v>
      </c>
      <c r="F45" s="381">
        <v>11168352000</v>
      </c>
      <c r="G45" s="381">
        <f>G46-G44</f>
        <v>27214081262.169411</v>
      </c>
    </row>
    <row r="46" spans="1:10" s="386" customFormat="1" ht="29.25" customHeight="1" thickBot="1" x14ac:dyDescent="0.3">
      <c r="A46" s="382"/>
      <c r="B46" s="383" t="s">
        <v>234</v>
      </c>
      <c r="C46" s="384">
        <v>15950629300</v>
      </c>
      <c r="D46" s="384">
        <v>409507100</v>
      </c>
      <c r="E46" s="384">
        <v>3948643900</v>
      </c>
      <c r="F46" s="384">
        <v>11168352000</v>
      </c>
      <c r="G46" s="384">
        <v>31477132300</v>
      </c>
      <c r="H46" s="385"/>
    </row>
    <row r="47" spans="1:10" s="386" customFormat="1" ht="30.75" hidden="1" customHeight="1" x14ac:dyDescent="0.25">
      <c r="A47" s="387"/>
      <c r="B47" s="388" t="s">
        <v>235</v>
      </c>
      <c r="C47" s="389"/>
      <c r="D47" s="389"/>
      <c r="E47" s="381">
        <f t="shared" ref="E47:E48" si="2">3847406614.3-D48</f>
        <v>3847406614.3000002</v>
      </c>
      <c r="F47" s="390"/>
      <c r="G47" s="391"/>
      <c r="H47" s="385"/>
    </row>
    <row r="48" spans="1:10" s="386" customFormat="1" ht="48" hidden="1" customHeight="1" x14ac:dyDescent="0.25">
      <c r="A48" s="392"/>
      <c r="B48" s="393" t="s">
        <v>236</v>
      </c>
      <c r="C48" s="394"/>
      <c r="D48" s="394"/>
      <c r="E48" s="381">
        <f t="shared" si="2"/>
        <v>3847406614.3000002</v>
      </c>
      <c r="F48" s="395"/>
      <c r="G48" s="396"/>
      <c r="H48" s="397"/>
      <c r="J48" s="398">
        <f>C47+H48</f>
        <v>0</v>
      </c>
    </row>
    <row r="49" spans="1:10" s="403" customFormat="1" ht="30.75" customHeight="1" thickBot="1" x14ac:dyDescent="0.3">
      <c r="A49" s="399" t="s">
        <v>237</v>
      </c>
      <c r="B49" s="400"/>
      <c r="C49" s="394"/>
      <c r="D49" s="394"/>
      <c r="E49" s="394"/>
      <c r="F49" s="395"/>
      <c r="G49" s="401">
        <f>G44/G46</f>
        <v>0.13543327254848395</v>
      </c>
      <c r="H49" s="402"/>
      <c r="J49" s="404"/>
    </row>
    <row r="50" spans="1:10" s="410" customFormat="1" ht="30.75" customHeight="1" thickBot="1" x14ac:dyDescent="0.3">
      <c r="A50" s="405" t="s">
        <v>238</v>
      </c>
      <c r="B50" s="406"/>
      <c r="C50" s="407"/>
      <c r="D50" s="375"/>
      <c r="E50" s="375"/>
      <c r="F50" s="408"/>
      <c r="G50" s="409">
        <f>G45/G46</f>
        <v>0.86456672745151597</v>
      </c>
    </row>
    <row r="51" spans="1:10" s="412" customFormat="1" ht="51" customHeight="1" x14ac:dyDescent="0.2">
      <c r="A51" s="411"/>
      <c r="G51" s="413"/>
      <c r="H51" s="414"/>
    </row>
    <row r="52" spans="1:10" ht="34.5" customHeight="1" x14ac:dyDescent="0.15">
      <c r="A52" s="415"/>
      <c r="C52" s="416"/>
      <c r="D52" s="416"/>
      <c r="E52" s="416"/>
      <c r="F52" s="416"/>
      <c r="H52" s="2"/>
    </row>
    <row r="53" spans="1:10" ht="18" x14ac:dyDescent="0.2">
      <c r="B53" s="416"/>
      <c r="C53" s="417"/>
      <c r="D53" s="418"/>
      <c r="G53" s="419"/>
    </row>
    <row r="54" spans="1:10" x14ac:dyDescent="0.15">
      <c r="G54" s="420"/>
    </row>
    <row r="55" spans="1:10" ht="18" x14ac:dyDescent="0.2">
      <c r="C55" s="417"/>
      <c r="G55" s="419"/>
    </row>
    <row r="58" spans="1:10" x14ac:dyDescent="0.15">
      <c r="C58" s="416"/>
      <c r="D58" s="416"/>
    </row>
    <row r="60" spans="1:10" ht="18" x14ac:dyDescent="0.2">
      <c r="G60" s="419"/>
    </row>
    <row r="61" spans="1:10" x14ac:dyDescent="0.15">
      <c r="G61" s="420"/>
    </row>
    <row r="62" spans="1:10" ht="18" x14ac:dyDescent="0.2">
      <c r="G62" s="419"/>
    </row>
  </sheetData>
  <mergeCells count="1">
    <mergeCell ref="A1:G1"/>
  </mergeCells>
  <printOptions horizontalCentered="1" verticalCentered="1"/>
  <pageMargins left="0.39370078740157499" right="0.39370078740157499" top="0" bottom="0.39370078740157499" header="3.9370078740157501E-2" footer="0.23622047244094499"/>
  <pageSetup scale="46" orientation="portrait" r:id="rId1"/>
  <headerFooter>
    <oddFooter>&amp;R&amp;5\\Dmoportal\back_office_general_documents\General Office Documents\State Debt File\2010 States\2010 Debt Stock</oddFooter>
  </headerFooter>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Total_Public_Debt_Q2_2020</vt:lpstr>
      <vt:lpstr>FGN_Domestic_Debt_Stock_Q2_2020</vt:lpstr>
      <vt:lpstr>States_Domestic_Debt_Q2_2020 </vt:lpstr>
      <vt:lpstr>FGNDomestic_Debt_ServiceQ2_2020</vt:lpstr>
      <vt:lpstr>External_Debt Stock Q2, 2020</vt:lpstr>
      <vt:lpstr>External_Debt_Services_Q2_2020</vt:lpstr>
      <vt:lpstr>SUM DEBT STOCK JUNE 2020 FINAL</vt:lpstr>
      <vt:lpstr>External_Debt Stock Q2, 2020!Print_Area</vt:lpstr>
      <vt:lpstr>FGN_Domestic_Debt_Stock_Q2_2020!Print_Area</vt:lpstr>
      <vt:lpstr>States_Domestic_Debt_Q2_2020 !Print_Area</vt:lpstr>
      <vt:lpstr>SUM DEBT STOCK JUNE 2020 FINAL!Print_Area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FELIX O. ADEOYE</dc:creator>
  <cp:lastModifiedBy>NAS</cp:lastModifiedBy>
  <cp:lastPrinted>2019-12-03T10:03:07Z</cp:lastPrinted>
  <dcterms:created xsi:type="dcterms:W3CDTF">2019-12-03T09:55:58Z</dcterms:created>
  <dcterms:modified xsi:type="dcterms:W3CDTF">2020-09-11T00:21:22Z</dcterms:modified>
</cp:coreProperties>
</file>